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0490" windowHeight="7140" tabRatio="670"/>
  </bookViews>
  <sheets>
    <sheet name="Wykaz punktów poboru" sheetId="1" r:id="rId1"/>
    <sheet name="Zestawienie zbiorcze" sheetId="2" r:id="rId2"/>
  </sheets>
  <definedNames>
    <definedName name="_xlnm._FilterDatabase" localSheetId="0" hidden="1">'Wykaz punktów poboru'!$K$1:$N$40</definedName>
  </definedNames>
  <calcPr calcId="145621"/>
</workbook>
</file>

<file path=xl/calcChain.xml><?xml version="1.0" encoding="utf-8"?>
<calcChain xmlns="http://schemas.openxmlformats.org/spreadsheetml/2006/main">
  <c r="E11" i="2" l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1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9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Z5" i="2"/>
  <c r="AA5" i="2"/>
  <c r="Y5" i="2"/>
  <c r="N5" i="2"/>
  <c r="O5" i="2"/>
  <c r="P5" i="2"/>
  <c r="Q5" i="2"/>
  <c r="R5" i="2"/>
  <c r="S5" i="2"/>
  <c r="T5" i="2"/>
  <c r="U5" i="2"/>
  <c r="V5" i="2"/>
  <c r="W5" i="2"/>
  <c r="X5" i="2"/>
  <c r="M5" i="2"/>
  <c r="E5" i="2"/>
  <c r="F5" i="2"/>
  <c r="G5" i="2"/>
  <c r="H5" i="2"/>
  <c r="I5" i="2"/>
  <c r="J5" i="2"/>
  <c r="K5" i="2"/>
  <c r="L5" i="2"/>
  <c r="D5" i="2"/>
  <c r="C12" i="2"/>
  <c r="X15" i="1"/>
  <c r="X16" i="1" s="1"/>
  <c r="X8" i="1"/>
  <c r="X5" i="1"/>
  <c r="AO5" i="1"/>
  <c r="AO15" i="1"/>
  <c r="AO16" i="1" s="1"/>
  <c r="AO21" i="1"/>
  <c r="AO22" i="1" s="1"/>
  <c r="AO27" i="1"/>
  <c r="AO28" i="1" s="1"/>
  <c r="AO6" i="1"/>
  <c r="AO7" i="1"/>
  <c r="AO8" i="1"/>
  <c r="AO9" i="1"/>
  <c r="AK27" i="1"/>
  <c r="AK28" i="1" s="1"/>
  <c r="AK21" i="1"/>
  <c r="AK22" i="1" s="1"/>
  <c r="AK15" i="1"/>
  <c r="AK16" i="1" s="1"/>
  <c r="AK5" i="1"/>
  <c r="X27" i="1"/>
  <c r="X28" i="1" s="1"/>
  <c r="X21" i="1"/>
  <c r="X22" i="1" s="1"/>
  <c r="AK6" i="1"/>
  <c r="AK7" i="1"/>
  <c r="AK8" i="1"/>
  <c r="AK9" i="1"/>
  <c r="X6" i="1"/>
  <c r="X7" i="1"/>
  <c r="X9" i="1"/>
  <c r="I12" i="2" l="1"/>
  <c r="E12" i="2"/>
  <c r="K12" i="2"/>
  <c r="G12" i="2"/>
  <c r="F12" i="2"/>
  <c r="L12" i="2"/>
  <c r="H12" i="2"/>
  <c r="J12" i="2"/>
  <c r="AR7" i="1"/>
  <c r="X10" i="1"/>
  <c r="J32" i="1" s="1"/>
  <c r="AR8" i="1"/>
  <c r="AR15" i="1"/>
  <c r="AR16" i="1" s="1"/>
  <c r="AR9" i="1"/>
  <c r="AK10" i="1"/>
  <c r="J34" i="1" s="1"/>
  <c r="AO10" i="1"/>
  <c r="J36" i="1" s="1"/>
  <c r="AR5" i="1"/>
  <c r="AR6" i="1"/>
  <c r="AR21" i="1"/>
  <c r="AR22" i="1" s="1"/>
  <c r="AR27" i="1"/>
  <c r="AR28" i="1" s="1"/>
  <c r="AS24" i="1"/>
  <c r="AS18" i="1"/>
  <c r="AS12" i="1"/>
  <c r="J38" i="1" l="1"/>
  <c r="AR10" i="1"/>
  <c r="N38" i="1" s="1"/>
  <c r="AA12" i="2"/>
  <c r="Y12" i="2"/>
  <c r="AB5" i="2" l="1"/>
  <c r="AB6" i="2"/>
  <c r="AB7" i="2"/>
  <c r="AB8" i="2"/>
  <c r="AB9" i="2"/>
  <c r="AB10" i="2"/>
  <c r="AB11" i="2"/>
  <c r="AB4" i="2"/>
  <c r="AB12" i="2" l="1"/>
  <c r="Z12" i="2" l="1"/>
  <c r="AA13" i="2" s="1"/>
  <c r="AS2" i="1" l="1"/>
  <c r="U12" i="2" l="1"/>
  <c r="Q12" i="2"/>
  <c r="M12" i="2"/>
  <c r="N12" i="2"/>
  <c r="O12" i="2"/>
  <c r="P12" i="2"/>
  <c r="R12" i="2"/>
  <c r="S12" i="2"/>
  <c r="T12" i="2"/>
  <c r="V12" i="2"/>
  <c r="W12" i="2"/>
  <c r="X12" i="2"/>
  <c r="D12" i="2"/>
  <c r="X13" i="2" l="1"/>
  <c r="L13" i="2"/>
</calcChain>
</file>

<file path=xl/sharedStrings.xml><?xml version="1.0" encoding="utf-8"?>
<sst xmlns="http://schemas.openxmlformats.org/spreadsheetml/2006/main" count="452" uniqueCount="97">
  <si>
    <t>L.p.</t>
  </si>
  <si>
    <t>Numer identyfikacyjny punktu wyjścia</t>
  </si>
  <si>
    <t>Numer gazomierza</t>
  </si>
  <si>
    <t>Moc umowna</t>
  </si>
  <si>
    <t>Grupa taryfowa wg OSD</t>
  </si>
  <si>
    <t>akcyza
ZW-zwolnienie
P-płatnik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</si>
  <si>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</si>
  <si>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</si>
  <si>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</si>
  <si>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</si>
  <si>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</si>
  <si>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</si>
  <si>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</si>
  <si>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</si>
  <si>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</si>
  <si>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</si>
  <si>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</si>
  <si>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</si>
  <si>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</si>
  <si>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Okres dostaw</t>
  </si>
  <si>
    <t>od</t>
  </si>
  <si>
    <t>do</t>
  </si>
  <si>
    <t>Nazwa OSD</t>
  </si>
  <si>
    <t>P</t>
  </si>
  <si>
    <t>Zamawiający</t>
  </si>
  <si>
    <t>ZW</t>
  </si>
  <si>
    <t>W-4</t>
  </si>
  <si>
    <t>W-5.1</t>
  </si>
  <si>
    <t xml:space="preserve">Aktualny sprzedawca </t>
  </si>
  <si>
    <t>Pierwsza/ Kolejna zmiana sprzedawcy</t>
  </si>
  <si>
    <t>Rodzaj umowy</t>
  </si>
  <si>
    <t>Okres wypowiedzenia</t>
  </si>
  <si>
    <t>Okres obowiązywania umowy z aktualnym sprzedawcą</t>
  </si>
  <si>
    <t>Adres punktu poboru</t>
  </si>
  <si>
    <t>Nazwa punktu poboru</t>
  </si>
  <si>
    <t>Grupa taryfowa</t>
  </si>
  <si>
    <t>Akcyza P/ZW*</t>
  </si>
  <si>
    <t>Liczba punktów poboru [szt]</t>
  </si>
  <si>
    <t>Prognoza zużycia paliwa gazowego w okresie obowiązywania umowy [kWh]</t>
  </si>
  <si>
    <t>Nabywca</t>
  </si>
  <si>
    <t>Adres Nabywcy</t>
  </si>
  <si>
    <t>Odbiorca</t>
  </si>
  <si>
    <t>Adres do faktury</t>
  </si>
  <si>
    <t>SUMA</t>
  </si>
  <si>
    <t>Złożenie wypowiedzenia</t>
  </si>
  <si>
    <t>NIP Nabywcy</t>
  </si>
  <si>
    <t>W-3.6</t>
  </si>
  <si>
    <t>W-1.1</t>
  </si>
  <si>
    <t>Przewidywane zużycie paliwa gazowego w 2022 roku [kWh]</t>
  </si>
  <si>
    <t>kolejna</t>
  </si>
  <si>
    <t>kompleksowa</t>
  </si>
  <si>
    <t>1.1</t>
  </si>
  <si>
    <t>1.0</t>
  </si>
  <si>
    <t>1.2</t>
  </si>
  <si>
    <t>1.3</t>
  </si>
  <si>
    <t>Prognozowane zapotrzebowanie gazu dla powyższych obiektów w okresie od 01.01.2022 r. do 31.12.2022 r. wynosi:</t>
  </si>
  <si>
    <t>Całkowite zapotrzebowanie na gaz w okresie objętym Zamówieniem:</t>
  </si>
  <si>
    <t>Przewidywane zużycie paliwa gazowego w 2023 roku [kWh]</t>
  </si>
  <si>
    <t>&lt;110</t>
  </si>
  <si>
    <t>Przewidywane zużycie paliwa gazowego w 2021 roku [kWh]</t>
  </si>
  <si>
    <t>30 dni</t>
  </si>
  <si>
    <t>Gmina Goszczyn</t>
  </si>
  <si>
    <t>ul. Bądkowska 2, 05-610 Goszczyn</t>
  </si>
  <si>
    <t>797-190-42-80</t>
  </si>
  <si>
    <t>Prognozowane zapotrzebowanie gazu dla powyższych obiektów w okresie od 01.04.2021 r. do 31.12.2021 r. wynosi:</t>
  </si>
  <si>
    <t>Prognozowane zapotrzebowanie gazu dla powyższych obiektów w okresie od 01.01.2023 r. do 31.03.2023 r. wynosi:</t>
  </si>
  <si>
    <t>Dom Nauczyciela</t>
  </si>
  <si>
    <t>Sala Sportowa</t>
  </si>
  <si>
    <t>Długowola, 05-610 Długowola</t>
  </si>
  <si>
    <t>ul. Armii Krajowej 2, 05-610 Goszczyn</t>
  </si>
  <si>
    <t>Bądków  68, 05-610 Bądków</t>
  </si>
  <si>
    <t>Bądków 68A, 05-610 Bądków</t>
  </si>
  <si>
    <t>08M8G4L 13000036547</t>
  </si>
  <si>
    <t>11AG413024900283</t>
  </si>
  <si>
    <t>06IG25051485819226290</t>
  </si>
  <si>
    <t>08M6G4L 13000043169</t>
  </si>
  <si>
    <t>06M6G4L 13000126572</t>
  </si>
  <si>
    <t>Gminny Ośrodek Pomocy Społecznej w Goszczynie</t>
  </si>
  <si>
    <t>Publiczna Szkoła Podstawowa w Goszczynie</t>
  </si>
  <si>
    <t>Publiczna Szkoła Podstawowa w Bądkowie</t>
  </si>
  <si>
    <t>ul. Bądkowska 1A, 05-610 Goszczyn</t>
  </si>
  <si>
    <t>Bądków 68, 05-610 Goszczyn</t>
  </si>
  <si>
    <t>13M6G4L 13000357741</t>
  </si>
  <si>
    <t>09IG255321603/ 092226763</t>
  </si>
  <si>
    <t>10M6G4L13000366892/102637342</t>
  </si>
  <si>
    <t>Fortum Marketing and Sales Polska S.A.</t>
  </si>
  <si>
    <t>PL0031925715 / 8018590365500019257155</t>
  </si>
  <si>
    <t>01.04.2021</t>
  </si>
  <si>
    <t>31.03.2023</t>
  </si>
  <si>
    <t>PL0031925867 / 801859036500019258671</t>
  </si>
  <si>
    <t>złożone wypowiedzenie</t>
  </si>
  <si>
    <t>PSG Sp. z o.o. - Warszawa</t>
  </si>
  <si>
    <t>31.03.2021</t>
  </si>
  <si>
    <t>Załącznik nr 1 do SWZ - wykaz Punktów Poboru</t>
  </si>
  <si>
    <t>Szkoła Długowola</t>
  </si>
  <si>
    <t>Urząd Gminy</t>
  </si>
  <si>
    <t>Dom Nauczyciela - 3 mieszkania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</si>
</sst>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&quot;zł&quot;_-;\-* #,##0.00\ &quot;zł&quot;_-;_-* \-??&quot; zł&quot;_-;_-@_-"/>
  </numFmts>
  <fonts count="40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i/>
      <sz val="12"/>
      <color theme="1"/>
      <name val="Verdana"/>
      <family val="2"/>
      <charset val="238"/>
    </font>
    <font>
      <i/>
      <sz val="12"/>
      <color theme="1"/>
      <name val="Verdana"/>
      <family val="2"/>
      <charset val="238"/>
    </font>
    <font>
      <sz val="11"/>
      <color rgb="FF9C6500"/>
      <name val="Czcionka tekstu podstawowego"/>
      <family val="2"/>
      <charset val="238"/>
    </font>
    <font>
      <b/>
      <sz val="14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0"/>
      <name val="Verdana"/>
      <family val="2"/>
      <charset val="238"/>
    </font>
    <font>
      <sz val="10"/>
      <name val="Calibri"/>
      <family val="2"/>
      <charset val="238"/>
      <scheme val="minor"/>
    </font>
    <font>
      <i/>
      <sz val="12"/>
      <color theme="0"/>
      <name val="Verdana"/>
      <family val="2"/>
      <charset val="238"/>
    </font>
    <font>
      <b/>
      <sz val="11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4" fillId="0" borderId="0"/>
    <xf numFmtId="9" fontId="16" fillId="0" borderId="0" applyFill="0" applyBorder="0" applyAlignment="0" applyProtection="0"/>
    <xf numFmtId="164" fontId="16" fillId="0" borderId="0" applyBorder="0" applyProtection="0"/>
    <xf numFmtId="43" fontId="18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24" fillId="8" borderId="0" applyNumberFormat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center" vertical="center"/>
    </xf>
    <xf numFmtId="0" fontId="22" fillId="3" borderId="8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22" fillId="3" borderId="16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4" fontId="15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29" fillId="9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4" fontId="20" fillId="2" borderId="33" xfId="0" applyNumberFormat="1" applyFont="1" applyFill="1" applyBorder="1" applyAlignment="1">
      <alignment horizontal="center" vertical="center"/>
    </xf>
    <xf numFmtId="4" fontId="19" fillId="5" borderId="32" xfId="0" applyNumberFormat="1" applyFont="1" applyFill="1" applyBorder="1" applyAlignment="1">
      <alignment horizontal="center" vertical="center" wrapText="1"/>
    </xf>
    <xf numFmtId="4" fontId="19" fillId="5" borderId="33" xfId="0" applyNumberFormat="1" applyFont="1" applyFill="1" applyBorder="1" applyAlignment="1">
      <alignment horizontal="center" vertical="center" wrapText="1"/>
    </xf>
    <xf numFmtId="0" fontId="33" fillId="0" borderId="30" xfId="27" applyFont="1" applyBorder="1" applyAlignment="1">
      <alignment horizontal="center" vertical="center" wrapText="1"/>
    </xf>
    <xf numFmtId="0" fontId="19" fillId="0" borderId="30" xfId="27" applyFont="1" applyBorder="1" applyAlignment="1">
      <alignment horizontal="center" vertical="center" wrapText="1"/>
    </xf>
    <xf numFmtId="10" fontId="19" fillId="0" borderId="30" xfId="27" applyNumberFormat="1" applyFont="1" applyBorder="1" applyAlignment="1">
      <alignment horizontal="center" vertical="center" wrapText="1"/>
    </xf>
    <xf numFmtId="0" fontId="19" fillId="10" borderId="30" xfId="27" applyFont="1" applyFill="1" applyBorder="1" applyAlignment="1">
      <alignment horizontal="center" vertical="center" wrapText="1"/>
    </xf>
    <xf numFmtId="0" fontId="19" fillId="9" borderId="30" xfId="27" applyFont="1" applyFill="1" applyBorder="1" applyAlignment="1">
      <alignment horizontal="center" vertical="center" wrapText="1"/>
    </xf>
    <xf numFmtId="0" fontId="19" fillId="0" borderId="30" xfId="27" applyFont="1" applyBorder="1" applyAlignment="1">
      <alignment horizontal="center" vertical="center" wrapText="1"/>
    </xf>
    <xf numFmtId="0" fontId="19" fillId="9" borderId="30" xfId="27" applyFont="1" applyFill="1" applyBorder="1" applyAlignment="1">
      <alignment horizontal="center" vertical="center" wrapText="1"/>
    </xf>
    <xf numFmtId="0" fontId="33" fillId="0" borderId="30" xfId="27" applyFont="1" applyBorder="1" applyAlignment="1">
      <alignment horizontal="center" vertical="center" wrapText="1"/>
    </xf>
    <xf numFmtId="10" fontId="19" fillId="0" borderId="30" xfId="27" applyNumberFormat="1" applyFont="1" applyBorder="1" applyAlignment="1">
      <alignment horizontal="center" vertical="center" wrapText="1"/>
    </xf>
    <xf numFmtId="0" fontId="19" fillId="10" borderId="30" xfId="27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19" fillId="11" borderId="30" xfId="27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4" fontId="34" fillId="9" borderId="0" xfId="0" applyNumberFormat="1" applyFont="1" applyFill="1" applyAlignment="1">
      <alignment horizontal="center" vertical="center"/>
    </xf>
    <xf numFmtId="0" fontId="35" fillId="0" borderId="0" xfId="0" applyFont="1"/>
    <xf numFmtId="0" fontId="35" fillId="4" borderId="1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/>
    </xf>
    <xf numFmtId="4" fontId="35" fillId="0" borderId="30" xfId="0" applyNumberFormat="1" applyFont="1" applyBorder="1"/>
    <xf numFmtId="4" fontId="35" fillId="0" borderId="30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6" fillId="7" borderId="6" xfId="0" applyNumberFormat="1" applyFont="1" applyFill="1" applyBorder="1" applyAlignment="1">
      <alignment horizontal="center"/>
    </xf>
    <xf numFmtId="4" fontId="16" fillId="0" borderId="0" xfId="0" applyNumberFormat="1" applyFont="1"/>
    <xf numFmtId="4" fontId="37" fillId="7" borderId="13" xfId="0" applyNumberFormat="1" applyFont="1" applyFill="1" applyBorder="1" applyAlignment="1">
      <alignment horizontal="center"/>
    </xf>
    <xf numFmtId="4" fontId="37" fillId="7" borderId="14" xfId="0" applyNumberFormat="1" applyFont="1" applyFill="1" applyBorder="1" applyAlignment="1">
      <alignment horizontal="right"/>
    </xf>
    <xf numFmtId="4" fontId="35" fillId="0" borderId="0" xfId="0" applyNumberFormat="1" applyFont="1"/>
    <xf numFmtId="4" fontId="35" fillId="0" borderId="3" xfId="0" applyNumberFormat="1" applyFont="1" applyBorder="1"/>
    <xf numFmtId="4" fontId="35" fillId="0" borderId="4" xfId="0" applyNumberFormat="1" applyFont="1" applyBorder="1"/>
    <xf numFmtId="4" fontId="35" fillId="0" borderId="3" xfId="0" applyNumberFormat="1" applyFont="1" applyBorder="1" applyAlignment="1">
      <alignment horizontal="right"/>
    </xf>
    <xf numFmtId="4" fontId="35" fillId="0" borderId="4" xfId="0" applyNumberFormat="1" applyFont="1" applyBorder="1" applyAlignment="1">
      <alignment horizontal="right"/>
    </xf>
    <xf numFmtId="0" fontId="22" fillId="3" borderId="8" xfId="1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 horizontal="center" vertical="center"/>
    </xf>
    <xf numFmtId="4" fontId="19" fillId="10" borderId="30" xfId="27" applyNumberFormat="1" applyFont="1" applyFill="1" applyBorder="1" applyAlignment="1">
      <alignment horizontal="right" vertical="center" wrapText="1"/>
    </xf>
    <xf numFmtId="4" fontId="20" fillId="10" borderId="30" xfId="27" applyNumberFormat="1" applyFont="1" applyFill="1" applyBorder="1" applyAlignment="1">
      <alignment horizontal="right" vertical="center" wrapText="1"/>
    </xf>
    <xf numFmtId="0" fontId="36" fillId="4" borderId="23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4" fontId="20" fillId="9" borderId="30" xfId="27" applyNumberFormat="1" applyFont="1" applyFill="1" applyBorder="1" applyAlignment="1">
      <alignment horizontal="right" vertical="center" wrapText="1"/>
    </xf>
    <xf numFmtId="4" fontId="20" fillId="9" borderId="30" xfId="27" applyNumberFormat="1" applyFont="1" applyFill="1" applyBorder="1" applyAlignment="1">
      <alignment horizontal="center" vertical="center" wrapText="1"/>
    </xf>
    <xf numFmtId="4" fontId="20" fillId="5" borderId="30" xfId="27" applyNumberFormat="1" applyFont="1" applyFill="1" applyBorder="1" applyAlignment="1">
      <alignment horizontal="right" vertical="center" wrapText="1"/>
    </xf>
    <xf numFmtId="4" fontId="35" fillId="0" borderId="34" xfId="0" applyNumberFormat="1" applyFont="1" applyBorder="1"/>
    <xf numFmtId="4" fontId="35" fillId="6" borderId="37" xfId="0" applyNumberFormat="1" applyFont="1" applyFill="1" applyBorder="1" applyAlignment="1">
      <alignment horizontal="right"/>
    </xf>
    <xf numFmtId="4" fontId="35" fillId="6" borderId="42" xfId="0" applyNumberFormat="1" applyFont="1" applyFill="1" applyBorder="1" applyAlignment="1">
      <alignment horizontal="right"/>
    </xf>
    <xf numFmtId="4" fontId="35" fillId="0" borderId="41" xfId="0" applyNumberFormat="1" applyFont="1" applyBorder="1" applyAlignment="1">
      <alignment horizontal="right"/>
    </xf>
    <xf numFmtId="4" fontId="35" fillId="0" borderId="2" xfId="0" applyNumberFormat="1" applyFont="1" applyBorder="1" applyAlignment="1">
      <alignment horizontal="right"/>
    </xf>
    <xf numFmtId="4" fontId="35" fillId="0" borderId="40" xfId="0" applyNumberFormat="1" applyFont="1" applyBorder="1" applyAlignment="1">
      <alignment horizontal="right"/>
    </xf>
    <xf numFmtId="4" fontId="35" fillId="0" borderId="41" xfId="0" applyNumberFormat="1" applyFont="1" applyBorder="1"/>
    <xf numFmtId="4" fontId="35" fillId="0" borderId="2" xfId="0" applyNumberFormat="1" applyFont="1" applyBorder="1"/>
    <xf numFmtId="4" fontId="35" fillId="0" borderId="19" xfId="0" applyNumberFormat="1" applyFont="1" applyBorder="1"/>
    <xf numFmtId="0" fontId="36" fillId="4" borderId="39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center"/>
    </xf>
    <xf numFmtId="4" fontId="35" fillId="0" borderId="27" xfId="0" applyNumberFormat="1" applyFont="1" applyBorder="1"/>
    <xf numFmtId="4" fontId="35" fillId="0" borderId="33" xfId="0" applyNumberFormat="1" applyFont="1" applyBorder="1"/>
    <xf numFmtId="4" fontId="35" fillId="0" borderId="18" xfId="0" applyNumberFormat="1" applyFont="1" applyBorder="1"/>
    <xf numFmtId="4" fontId="35" fillId="0" borderId="28" xfId="0" applyNumberFormat="1" applyFont="1" applyBorder="1"/>
    <xf numFmtId="4" fontId="35" fillId="6" borderId="43" xfId="0" applyNumberFormat="1" applyFont="1" applyFill="1" applyBorder="1" applyAlignment="1">
      <alignment horizontal="right"/>
    </xf>
    <xf numFmtId="4" fontId="16" fillId="7" borderId="44" xfId="0" applyNumberFormat="1" applyFont="1" applyFill="1" applyBorder="1" applyAlignment="1">
      <alignment horizontal="center"/>
    </xf>
    <xf numFmtId="4" fontId="16" fillId="7" borderId="6" xfId="0" applyNumberFormat="1" applyFont="1" applyFill="1" applyBorder="1" applyAlignment="1">
      <alignment horizontal="center"/>
    </xf>
    <xf numFmtId="4" fontId="16" fillId="7" borderId="45" xfId="0" applyNumberFormat="1" applyFont="1" applyFill="1" applyBorder="1" applyAlignment="1">
      <alignment horizontal="center"/>
    </xf>
    <xf numFmtId="4" fontId="16" fillId="7" borderId="46" xfId="0" applyNumberFormat="1" applyFont="1" applyFill="1" applyBorder="1" applyAlignment="1">
      <alignment horizontal="center"/>
    </xf>
    <xf numFmtId="4" fontId="37" fillId="7" borderId="8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4" fontId="20" fillId="4" borderId="30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20" fillId="4" borderId="34" xfId="0" applyNumberFormat="1" applyFont="1" applyFill="1" applyBorder="1" applyAlignment="1">
      <alignment horizontal="center" vertical="center" wrapText="1"/>
    </xf>
    <xf numFmtId="4" fontId="20" fillId="4" borderId="35" xfId="0" applyNumberFormat="1" applyFont="1" applyFill="1" applyBorder="1" applyAlignment="1">
      <alignment horizontal="center" vertical="center" wrapText="1"/>
    </xf>
    <xf numFmtId="4" fontId="20" fillId="4" borderId="31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22" fillId="3" borderId="6" xfId="1" applyNumberFormat="1" applyFont="1" applyFill="1" applyBorder="1" applyAlignment="1" applyProtection="1">
      <alignment horizontal="center" vertical="center"/>
      <protection locked="0"/>
    </xf>
    <xf numFmtId="0" fontId="22" fillId="3" borderId="7" xfId="1" applyNumberFormat="1" applyFont="1" applyFill="1" applyBorder="1" applyAlignment="1" applyProtection="1">
      <alignment horizontal="center" vertical="center"/>
      <protection locked="0"/>
    </xf>
    <xf numFmtId="0" fontId="22" fillId="3" borderId="8" xfId="1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center"/>
    </xf>
    <xf numFmtId="0" fontId="36" fillId="4" borderId="20" xfId="0" applyFont="1" applyFill="1" applyBorder="1" applyAlignment="1">
      <alignment horizontal="center" vertical="center" wrapText="1"/>
    </xf>
    <xf numFmtId="0" fontId="36" fillId="4" borderId="21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35" fillId="4" borderId="29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</cellXfs>
  <cellStyles count="53">
    <cellStyle name="Dziesiętny 2" xfId="4"/>
    <cellStyle name="Dziesiętny 3" xfId="8"/>
    <cellStyle name="Dziesiętny 3 2" xfId="16"/>
    <cellStyle name="Dziesiętny 3 2 2" xfId="39"/>
    <cellStyle name="Dziesiętny 3 3" xfId="32"/>
    <cellStyle name="Dziesiętny 4" xfId="12"/>
    <cellStyle name="Dziesiętny 4 2" xfId="19"/>
    <cellStyle name="Dziesiętny 4 2 2" xfId="42"/>
    <cellStyle name="Dziesiętny 4 3" xfId="35"/>
    <cellStyle name="Dziesiętny 5" xfId="21"/>
    <cellStyle name="Dziesiętny 5 2" xfId="44"/>
    <cellStyle name="Dziesiętny 6" xfId="25"/>
    <cellStyle name="Dziesiętny 6 2" xfId="49"/>
    <cellStyle name="Dziesiętny 7" xfId="45"/>
    <cellStyle name="Neutralne 2" xfId="9"/>
    <cellStyle name="Normalny" xfId="0" builtinId="0"/>
    <cellStyle name="Normalny 10" xfId="28"/>
    <cellStyle name="Normalny 11" xfId="27"/>
    <cellStyle name="Normalny 12" xfId="51"/>
    <cellStyle name="Normalny 13" xfId="52"/>
    <cellStyle name="Normalny 2" xfId="1"/>
    <cellStyle name="Normalny 3" xfId="7"/>
    <cellStyle name="Normalny 3 2" xfId="15"/>
    <cellStyle name="Normalny 3 2 2" xfId="38"/>
    <cellStyle name="Normalny 3 3" xfId="26"/>
    <cellStyle name="Normalny 3 3 2" xfId="50"/>
    <cellStyle name="Normalny 3 4" xfId="31"/>
    <cellStyle name="Normalny 4" xfId="11"/>
    <cellStyle name="Normalny 4 2" xfId="18"/>
    <cellStyle name="Normalny 4 2 2" xfId="41"/>
    <cellStyle name="Normalny 4 3" xfId="34"/>
    <cellStyle name="Normalny 5" xfId="20"/>
    <cellStyle name="Normalny 5 2" xfId="43"/>
    <cellStyle name="Normalny 6" xfId="22"/>
    <cellStyle name="Normalny 6 2" xfId="46"/>
    <cellStyle name="Normalny 7" xfId="23"/>
    <cellStyle name="Normalny 7 2" xfId="47"/>
    <cellStyle name="Normalny 8" xfId="5"/>
    <cellStyle name="Normalny 8 2" xfId="6"/>
    <cellStyle name="Normalny 8 2 2" xfId="14"/>
    <cellStyle name="Normalny 8 2 2 2" xfId="37"/>
    <cellStyle name="Normalny 8 2 3" xfId="30"/>
    <cellStyle name="Normalny 8 3" xfId="10"/>
    <cellStyle name="Normalny 8 3 2" xfId="17"/>
    <cellStyle name="Normalny 8 3 2 2" xfId="40"/>
    <cellStyle name="Normalny 8 3 3" xfId="33"/>
    <cellStyle name="Normalny 8 4" xfId="13"/>
    <cellStyle name="Normalny 8 4 2" xfId="36"/>
    <cellStyle name="Normalny 8 5" xfId="29"/>
    <cellStyle name="Normalny 9" xfId="24"/>
    <cellStyle name="Normalny 9 2" xfId="48"/>
    <cellStyle name="Procentowy 2" xfId="2"/>
    <cellStyle name="TableStyleLight1" xfId="3"/>
  </cellStyles>
  <dxfs count="0"/>
  <tableStyles count="0" defaultTableStyle="TableStyleMedium2" defaultPivotStyle="PivotStyleLight16"/>
  <colors>
    <mruColors>
      <color rgb="FF99CCFF"/>
      <color rgb="FFFFFFCC"/>
      <color rgb="FFCCECFF"/>
      <color rgb="FF73C6F9"/>
      <color rgb="FFA1B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tabSelected="1" topLeftCell="G1" zoomScale="80" zoomScaleNormal="80" workbookViewId="0">
      <selection activeCell="I9" sqref="I9"/>
    </sheetView>
  </sheetViews>
  <sheetFormatPr defaultRowHeight="12.75"/>
  <cols>
    <col min="1" max="1" width="6.625" style="11" customWidth="1"/>
    <col min="2" max="6" width="57.75" style="12" customWidth="1"/>
    <col min="7" max="7" width="36.125" style="2" customWidth="1"/>
    <col min="8" max="8" width="39" style="11" customWidth="1"/>
    <col min="9" max="9" width="30.625" style="44" customWidth="1"/>
    <col min="10" max="10" width="40.625" style="44" customWidth="1"/>
    <col min="11" max="11" width="11.625" style="1" customWidth="1"/>
    <col min="12" max="12" width="12" style="1" customWidth="1"/>
    <col min="13" max="13" width="12.25" style="1" customWidth="1"/>
    <col min="14" max="14" width="25.875" style="1" customWidth="1"/>
    <col min="15" max="23" width="15.375" style="18" customWidth="1"/>
    <col min="24" max="24" width="14.125" style="76" customWidth="1"/>
    <col min="25" max="36" width="14.125" style="18" customWidth="1"/>
    <col min="37" max="37" width="15.875" style="76" customWidth="1"/>
    <col min="38" max="40" width="15.875" style="18" customWidth="1"/>
    <col min="41" max="41" width="15.875" style="76" customWidth="1"/>
    <col min="42" max="42" width="27.875" style="11" customWidth="1"/>
    <col min="43" max="43" width="26.25" style="11" bestFit="1" customWidth="1"/>
    <col min="44" max="44" width="16.375" style="76" customWidth="1"/>
    <col min="45" max="45" width="37.75" style="11" bestFit="1" customWidth="1"/>
    <col min="46" max="46" width="22" style="11" customWidth="1"/>
    <col min="47" max="47" width="29.375" style="11" bestFit="1" customWidth="1"/>
    <col min="48" max="48" width="20.25" style="11" customWidth="1"/>
    <col min="49" max="49" width="15.375" style="11" customWidth="1"/>
    <col min="50" max="50" width="27.375" style="11" customWidth="1"/>
    <col min="51" max="51" width="56.375" style="15" customWidth="1"/>
    <col min="52" max="52" width="28.125" style="3" customWidth="1"/>
    <col min="53" max="55" width="9" style="3"/>
    <col min="56" max="56" width="37.625" style="3" customWidth="1"/>
    <col min="57" max="57" width="39" style="3" customWidth="1"/>
    <col min="58" max="16384" width="9" style="3"/>
  </cols>
  <sheetData>
    <row r="1" spans="1:51" ht="34.5" customHeight="1" thickBot="1">
      <c r="B1" s="16" t="s">
        <v>93</v>
      </c>
      <c r="C1" s="14"/>
      <c r="D1" s="14"/>
      <c r="E1" s="14"/>
      <c r="F1" s="14"/>
      <c r="G1" s="4"/>
      <c r="O1" s="101">
        <v>30</v>
      </c>
      <c r="P1" s="101">
        <v>31</v>
      </c>
      <c r="Q1" s="101">
        <v>30</v>
      </c>
      <c r="R1" s="101">
        <v>31</v>
      </c>
      <c r="S1" s="101">
        <v>31</v>
      </c>
      <c r="T1" s="101">
        <v>30</v>
      </c>
      <c r="U1" s="101">
        <v>31</v>
      </c>
      <c r="V1" s="101">
        <v>30</v>
      </c>
      <c r="W1" s="101">
        <v>31</v>
      </c>
      <c r="X1" s="102"/>
      <c r="Y1" s="101">
        <v>31</v>
      </c>
      <c r="Z1" s="101">
        <v>28</v>
      </c>
      <c r="AA1" s="101">
        <v>31</v>
      </c>
      <c r="AB1" s="101">
        <v>30</v>
      </c>
      <c r="AC1" s="101">
        <v>31</v>
      </c>
      <c r="AD1" s="101">
        <v>30</v>
      </c>
      <c r="AE1" s="101">
        <v>31</v>
      </c>
      <c r="AF1" s="101">
        <v>31</v>
      </c>
      <c r="AG1" s="101">
        <v>30</v>
      </c>
      <c r="AH1" s="101">
        <v>31</v>
      </c>
      <c r="AI1" s="101">
        <v>30</v>
      </c>
      <c r="AJ1" s="101">
        <v>31</v>
      </c>
      <c r="AK1" s="102"/>
      <c r="AL1" s="101">
        <v>31</v>
      </c>
      <c r="AM1" s="101">
        <v>28</v>
      </c>
      <c r="AN1" s="101">
        <v>31</v>
      </c>
      <c r="AO1" s="102"/>
      <c r="AP1" s="68"/>
      <c r="AQ1" s="68"/>
      <c r="AR1" s="74"/>
      <c r="AS1" s="51"/>
      <c r="AT1" s="68"/>
      <c r="AU1" s="68"/>
    </row>
    <row r="2" spans="1:51" s="8" customFormat="1" ht="41.25" customHeight="1" thickBot="1">
      <c r="A2" s="10" t="s">
        <v>52</v>
      </c>
      <c r="B2" s="5" t="s">
        <v>24</v>
      </c>
      <c r="C2" s="117" t="s">
        <v>61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9"/>
      <c r="P2" s="19"/>
      <c r="Q2" s="19"/>
      <c r="R2" s="19"/>
      <c r="S2" s="19"/>
      <c r="T2" s="19"/>
      <c r="U2" s="19"/>
      <c r="V2" s="19"/>
      <c r="W2" s="19"/>
      <c r="X2" s="75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75"/>
      <c r="AL2" s="19"/>
      <c r="AM2" s="19"/>
      <c r="AN2" s="19"/>
      <c r="AO2" s="75"/>
      <c r="AP2" s="7"/>
      <c r="AQ2" s="7"/>
      <c r="AR2" s="75"/>
      <c r="AS2" s="20">
        <f>AS1/2</f>
        <v>0</v>
      </c>
      <c r="AT2" s="7"/>
      <c r="AU2" s="7"/>
      <c r="AV2" s="7"/>
      <c r="AW2" s="7"/>
      <c r="AX2" s="7"/>
    </row>
    <row r="3" spans="1:51" s="6" customFormat="1" ht="30.75" customHeight="1">
      <c r="A3" s="104" t="s">
        <v>0</v>
      </c>
      <c r="B3" s="113" t="s">
        <v>39</v>
      </c>
      <c r="C3" s="113" t="s">
        <v>40</v>
      </c>
      <c r="D3" s="113" t="s">
        <v>41</v>
      </c>
      <c r="E3" s="113" t="s">
        <v>45</v>
      </c>
      <c r="F3" s="113" t="s">
        <v>42</v>
      </c>
      <c r="G3" s="103" t="s">
        <v>34</v>
      </c>
      <c r="H3" s="103" t="s">
        <v>33</v>
      </c>
      <c r="I3" s="115" t="s">
        <v>1</v>
      </c>
      <c r="J3" s="115" t="s">
        <v>2</v>
      </c>
      <c r="K3" s="103" t="s">
        <v>4</v>
      </c>
      <c r="L3" s="103" t="s">
        <v>3</v>
      </c>
      <c r="M3" s="103" t="s">
        <v>5</v>
      </c>
      <c r="N3" s="106" t="s">
        <v>22</v>
      </c>
      <c r="O3" s="108" t="s">
        <v>59</v>
      </c>
      <c r="P3" s="108"/>
      <c r="Q3" s="108"/>
      <c r="R3" s="108"/>
      <c r="S3" s="108"/>
      <c r="T3" s="108"/>
      <c r="U3" s="108"/>
      <c r="V3" s="108"/>
      <c r="W3" s="108"/>
      <c r="X3" s="108"/>
      <c r="Y3" s="109" t="s">
        <v>48</v>
      </c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10" t="s">
        <v>57</v>
      </c>
      <c r="AM3" s="111"/>
      <c r="AN3" s="111"/>
      <c r="AO3" s="112"/>
      <c r="AP3" s="105" t="s">
        <v>19</v>
      </c>
      <c r="AQ3" s="105"/>
      <c r="AR3" s="40"/>
      <c r="AS3" s="9"/>
      <c r="AT3" s="9"/>
      <c r="AU3" s="9"/>
      <c r="AV3" s="9"/>
      <c r="AW3" s="9"/>
      <c r="AX3" s="9"/>
    </row>
    <row r="4" spans="1:51" s="6" customFormat="1" ht="64.5" customHeight="1">
      <c r="A4" s="104"/>
      <c r="B4" s="114"/>
      <c r="C4" s="114"/>
      <c r="D4" s="114"/>
      <c r="E4" s="114"/>
      <c r="F4" s="114"/>
      <c r="G4" s="104"/>
      <c r="H4" s="104"/>
      <c r="I4" s="116"/>
      <c r="J4" s="116"/>
      <c r="K4" s="104"/>
      <c r="L4" s="104"/>
      <c r="M4" s="104"/>
      <c r="N4" s="107"/>
      <c r="O4" s="39" t="s">
        <v>9</v>
      </c>
      <c r="P4" s="39" t="s">
        <v>10</v>
      </c>
      <c r="Q4" s="39" t="s">
        <v>11</v>
      </c>
      <c r="R4" s="39" t="s">
        <v>12</v>
      </c>
      <c r="S4" s="39" t="s">
        <v>13</v>
      </c>
      <c r="T4" s="39" t="s">
        <v>14</v>
      </c>
      <c r="U4" s="39" t="s">
        <v>15</v>
      </c>
      <c r="V4" s="39" t="s">
        <v>16</v>
      </c>
      <c r="W4" s="39" t="s">
        <v>17</v>
      </c>
      <c r="X4" s="26" t="s">
        <v>18</v>
      </c>
      <c r="Y4" s="39" t="s">
        <v>6</v>
      </c>
      <c r="Z4" s="39" t="s">
        <v>7</v>
      </c>
      <c r="AA4" s="39" t="s">
        <v>8</v>
      </c>
      <c r="AB4" s="39" t="s">
        <v>9</v>
      </c>
      <c r="AC4" s="39" t="s">
        <v>10</v>
      </c>
      <c r="AD4" s="39" t="s">
        <v>11</v>
      </c>
      <c r="AE4" s="39" t="s">
        <v>12</v>
      </c>
      <c r="AF4" s="39" t="s">
        <v>13</v>
      </c>
      <c r="AG4" s="39" t="s">
        <v>14</v>
      </c>
      <c r="AH4" s="39" t="s">
        <v>15</v>
      </c>
      <c r="AI4" s="39" t="s">
        <v>16</v>
      </c>
      <c r="AJ4" s="39" t="s">
        <v>17</v>
      </c>
      <c r="AK4" s="26" t="s">
        <v>18</v>
      </c>
      <c r="AL4" s="39" t="s">
        <v>6</v>
      </c>
      <c r="AM4" s="39" t="s">
        <v>7</v>
      </c>
      <c r="AN4" s="39" t="s">
        <v>8</v>
      </c>
      <c r="AO4" s="26" t="s">
        <v>18</v>
      </c>
      <c r="AP4" s="25" t="s">
        <v>20</v>
      </c>
      <c r="AQ4" s="25" t="s">
        <v>21</v>
      </c>
      <c r="AR4" s="26" t="s">
        <v>18</v>
      </c>
      <c r="AS4" s="27" t="s">
        <v>28</v>
      </c>
      <c r="AT4" s="28" t="s">
        <v>29</v>
      </c>
      <c r="AU4" s="28" t="s">
        <v>30</v>
      </c>
      <c r="AV4" s="28" t="s">
        <v>31</v>
      </c>
      <c r="AW4" s="28" t="s">
        <v>44</v>
      </c>
      <c r="AX4" s="28" t="s">
        <v>32</v>
      </c>
    </row>
    <row r="5" spans="1:51" s="17" customFormat="1" ht="26.25" customHeight="1">
      <c r="A5" s="29">
        <v>1</v>
      </c>
      <c r="B5" s="30" t="s">
        <v>61</v>
      </c>
      <c r="C5" s="30" t="s">
        <v>62</v>
      </c>
      <c r="D5" s="34" t="s">
        <v>61</v>
      </c>
      <c r="E5" s="30" t="s">
        <v>63</v>
      </c>
      <c r="F5" s="34" t="s">
        <v>62</v>
      </c>
      <c r="G5" s="30" t="s">
        <v>94</v>
      </c>
      <c r="H5" s="34" t="s">
        <v>68</v>
      </c>
      <c r="I5" s="34">
        <v>9948370624</v>
      </c>
      <c r="J5" s="34" t="s">
        <v>72</v>
      </c>
      <c r="K5" s="34" t="s">
        <v>46</v>
      </c>
      <c r="L5" s="34" t="s">
        <v>58</v>
      </c>
      <c r="M5" s="31" t="s">
        <v>25</v>
      </c>
      <c r="N5" s="32" t="s">
        <v>91</v>
      </c>
      <c r="O5" s="69">
        <v>2143</v>
      </c>
      <c r="P5" s="69">
        <v>2143</v>
      </c>
      <c r="Q5" s="69">
        <v>214</v>
      </c>
      <c r="R5" s="69">
        <v>214</v>
      </c>
      <c r="S5" s="69">
        <v>175</v>
      </c>
      <c r="T5" s="69">
        <v>175</v>
      </c>
      <c r="U5" s="69">
        <v>2234</v>
      </c>
      <c r="V5" s="69">
        <v>2234</v>
      </c>
      <c r="W5" s="69">
        <v>3943</v>
      </c>
      <c r="X5" s="70">
        <f>SUM(O5:W5)</f>
        <v>13475</v>
      </c>
      <c r="Y5" s="69">
        <v>3943</v>
      </c>
      <c r="Z5" s="69">
        <v>3575</v>
      </c>
      <c r="AA5" s="69">
        <v>3575</v>
      </c>
      <c r="AB5" s="69">
        <v>2143</v>
      </c>
      <c r="AC5" s="69">
        <v>2143</v>
      </c>
      <c r="AD5" s="69">
        <v>214</v>
      </c>
      <c r="AE5" s="69">
        <v>214</v>
      </c>
      <c r="AF5" s="69">
        <v>175</v>
      </c>
      <c r="AG5" s="69">
        <v>175</v>
      </c>
      <c r="AH5" s="69">
        <v>2234</v>
      </c>
      <c r="AI5" s="69">
        <v>2234</v>
      </c>
      <c r="AJ5" s="69">
        <v>3943</v>
      </c>
      <c r="AK5" s="77">
        <f>SUM(Y5:AJ5)</f>
        <v>24568</v>
      </c>
      <c r="AL5" s="69">
        <v>3943</v>
      </c>
      <c r="AM5" s="69">
        <v>3575</v>
      </c>
      <c r="AN5" s="69">
        <v>3575</v>
      </c>
      <c r="AO5" s="77">
        <f>SUM(AL5:AN5)</f>
        <v>11093</v>
      </c>
      <c r="AP5" s="33" t="s">
        <v>87</v>
      </c>
      <c r="AQ5" s="33" t="s">
        <v>88</v>
      </c>
      <c r="AR5" s="77">
        <f>X5+AK5+AO5</f>
        <v>49136</v>
      </c>
      <c r="AS5" s="30" t="s">
        <v>85</v>
      </c>
      <c r="AT5" s="33" t="s">
        <v>49</v>
      </c>
      <c r="AU5" s="33" t="s">
        <v>50</v>
      </c>
      <c r="AV5" s="30" t="s">
        <v>60</v>
      </c>
      <c r="AW5" s="42" t="s">
        <v>90</v>
      </c>
      <c r="AX5" s="30" t="s">
        <v>92</v>
      </c>
    </row>
    <row r="6" spans="1:51" s="17" customFormat="1" ht="26.25" customHeight="1">
      <c r="A6" s="29">
        <v>2</v>
      </c>
      <c r="B6" s="34" t="s">
        <v>61</v>
      </c>
      <c r="C6" s="34" t="s">
        <v>62</v>
      </c>
      <c r="D6" s="34" t="s">
        <v>61</v>
      </c>
      <c r="E6" s="34" t="s">
        <v>63</v>
      </c>
      <c r="F6" s="34" t="s">
        <v>62</v>
      </c>
      <c r="G6" s="30" t="s">
        <v>95</v>
      </c>
      <c r="H6" s="34" t="s">
        <v>62</v>
      </c>
      <c r="I6" s="34">
        <v>3411741014</v>
      </c>
      <c r="J6" s="34" t="s">
        <v>73</v>
      </c>
      <c r="K6" s="34" t="s">
        <v>46</v>
      </c>
      <c r="L6" s="34" t="s">
        <v>58</v>
      </c>
      <c r="M6" s="37" t="s">
        <v>25</v>
      </c>
      <c r="N6" s="38" t="s">
        <v>91</v>
      </c>
      <c r="O6" s="69">
        <v>3795</v>
      </c>
      <c r="P6" s="69">
        <v>1234</v>
      </c>
      <c r="Q6" s="69">
        <v>1234</v>
      </c>
      <c r="R6" s="69">
        <v>0</v>
      </c>
      <c r="S6" s="69">
        <v>0</v>
      </c>
      <c r="T6" s="69">
        <v>0</v>
      </c>
      <c r="U6" s="69">
        <v>0</v>
      </c>
      <c r="V6" s="69">
        <v>5232</v>
      </c>
      <c r="W6" s="69">
        <v>5232</v>
      </c>
      <c r="X6" s="70">
        <f t="shared" ref="X6:X9" si="0">SUM(O6:W6)</f>
        <v>16727</v>
      </c>
      <c r="Y6" s="69">
        <v>5510</v>
      </c>
      <c r="Z6" s="69">
        <v>5510</v>
      </c>
      <c r="AA6" s="69">
        <v>3795</v>
      </c>
      <c r="AB6" s="69">
        <v>3795</v>
      </c>
      <c r="AC6" s="69">
        <v>1234</v>
      </c>
      <c r="AD6" s="69">
        <v>1234</v>
      </c>
      <c r="AE6" s="69">
        <v>0</v>
      </c>
      <c r="AF6" s="69">
        <v>0</v>
      </c>
      <c r="AG6" s="69">
        <v>0</v>
      </c>
      <c r="AH6" s="69">
        <v>0</v>
      </c>
      <c r="AI6" s="69">
        <v>5232</v>
      </c>
      <c r="AJ6" s="69">
        <v>5232</v>
      </c>
      <c r="AK6" s="77">
        <f t="shared" ref="AK6:AK9" si="1">SUM(Y6:AJ6)</f>
        <v>31542</v>
      </c>
      <c r="AL6" s="69">
        <v>5510</v>
      </c>
      <c r="AM6" s="69">
        <v>5510</v>
      </c>
      <c r="AN6" s="69">
        <v>3795</v>
      </c>
      <c r="AO6" s="77">
        <f t="shared" ref="AO6:AO9" si="2">SUM(AL6:AN6)</f>
        <v>14815</v>
      </c>
      <c r="AP6" s="35" t="s">
        <v>87</v>
      </c>
      <c r="AQ6" s="35" t="s">
        <v>88</v>
      </c>
      <c r="AR6" s="77">
        <f t="shared" ref="AR6:AR9" si="3">X6+AK6+AO6</f>
        <v>63084</v>
      </c>
      <c r="AS6" s="34" t="s">
        <v>85</v>
      </c>
      <c r="AT6" s="35" t="s">
        <v>49</v>
      </c>
      <c r="AU6" s="35" t="s">
        <v>50</v>
      </c>
      <c r="AV6" s="34" t="s">
        <v>60</v>
      </c>
      <c r="AW6" s="42" t="s">
        <v>90</v>
      </c>
      <c r="AX6" s="34" t="s">
        <v>92</v>
      </c>
    </row>
    <row r="7" spans="1:51" s="17" customFormat="1" ht="26.25" customHeight="1">
      <c r="A7" s="29">
        <v>3</v>
      </c>
      <c r="B7" s="34" t="s">
        <v>61</v>
      </c>
      <c r="C7" s="34" t="s">
        <v>62</v>
      </c>
      <c r="D7" s="34" t="s">
        <v>61</v>
      </c>
      <c r="E7" s="34" t="s">
        <v>63</v>
      </c>
      <c r="F7" s="34" t="s">
        <v>62</v>
      </c>
      <c r="G7" s="30" t="s">
        <v>67</v>
      </c>
      <c r="H7" s="34" t="s">
        <v>69</v>
      </c>
      <c r="I7" s="34" t="s">
        <v>89</v>
      </c>
      <c r="J7" s="34" t="s">
        <v>74</v>
      </c>
      <c r="K7" s="34" t="s">
        <v>27</v>
      </c>
      <c r="L7" s="34">
        <v>274</v>
      </c>
      <c r="M7" s="37" t="s">
        <v>25</v>
      </c>
      <c r="N7" s="38" t="s">
        <v>91</v>
      </c>
      <c r="O7" s="69">
        <v>5614</v>
      </c>
      <c r="P7" s="69">
        <v>5614</v>
      </c>
      <c r="Q7" s="69">
        <v>1526</v>
      </c>
      <c r="R7" s="69">
        <v>1455</v>
      </c>
      <c r="S7" s="69">
        <v>1266</v>
      </c>
      <c r="T7" s="69">
        <v>1558</v>
      </c>
      <c r="U7" s="69">
        <v>13055</v>
      </c>
      <c r="V7" s="69">
        <v>18307</v>
      </c>
      <c r="W7" s="69">
        <v>20480</v>
      </c>
      <c r="X7" s="70">
        <f t="shared" si="0"/>
        <v>68875</v>
      </c>
      <c r="Y7" s="69">
        <v>25830</v>
      </c>
      <c r="Z7" s="69">
        <v>21683</v>
      </c>
      <c r="AA7" s="69">
        <v>17767</v>
      </c>
      <c r="AB7" s="69">
        <v>5614</v>
      </c>
      <c r="AC7" s="69">
        <v>5614</v>
      </c>
      <c r="AD7" s="69">
        <v>1526</v>
      </c>
      <c r="AE7" s="69">
        <v>1455</v>
      </c>
      <c r="AF7" s="69">
        <v>1266</v>
      </c>
      <c r="AG7" s="69">
        <v>1558</v>
      </c>
      <c r="AH7" s="69">
        <v>13055</v>
      </c>
      <c r="AI7" s="69">
        <v>18307</v>
      </c>
      <c r="AJ7" s="69">
        <v>20480</v>
      </c>
      <c r="AK7" s="77">
        <f t="shared" si="1"/>
        <v>134155</v>
      </c>
      <c r="AL7" s="69">
        <v>25830</v>
      </c>
      <c r="AM7" s="69">
        <v>21683</v>
      </c>
      <c r="AN7" s="69">
        <v>17767</v>
      </c>
      <c r="AO7" s="77">
        <f t="shared" si="2"/>
        <v>65280</v>
      </c>
      <c r="AP7" s="35" t="s">
        <v>87</v>
      </c>
      <c r="AQ7" s="35" t="s">
        <v>88</v>
      </c>
      <c r="AR7" s="77">
        <f t="shared" si="3"/>
        <v>268310</v>
      </c>
      <c r="AS7" s="34" t="s">
        <v>85</v>
      </c>
      <c r="AT7" s="35" t="s">
        <v>49</v>
      </c>
      <c r="AU7" s="35" t="s">
        <v>50</v>
      </c>
      <c r="AV7" s="34" t="s">
        <v>60</v>
      </c>
      <c r="AW7" s="42" t="s">
        <v>90</v>
      </c>
      <c r="AX7" s="34" t="s">
        <v>92</v>
      </c>
    </row>
    <row r="8" spans="1:51" s="17" customFormat="1" ht="26.25" customHeight="1">
      <c r="A8" s="36">
        <v>4</v>
      </c>
      <c r="B8" s="34" t="s">
        <v>61</v>
      </c>
      <c r="C8" s="34" t="s">
        <v>62</v>
      </c>
      <c r="D8" s="34" t="s">
        <v>61</v>
      </c>
      <c r="E8" s="34" t="s">
        <v>63</v>
      </c>
      <c r="F8" s="34" t="s">
        <v>62</v>
      </c>
      <c r="G8" s="34" t="s">
        <v>96</v>
      </c>
      <c r="H8" s="34" t="s">
        <v>70</v>
      </c>
      <c r="I8" s="34">
        <v>3180170891</v>
      </c>
      <c r="J8" s="34" t="s">
        <v>75</v>
      </c>
      <c r="K8" s="34" t="s">
        <v>46</v>
      </c>
      <c r="L8" s="34" t="s">
        <v>58</v>
      </c>
      <c r="M8" s="37" t="s">
        <v>25</v>
      </c>
      <c r="N8" s="38" t="s">
        <v>91</v>
      </c>
      <c r="O8" s="69">
        <v>6679</v>
      </c>
      <c r="P8" s="69">
        <v>2305</v>
      </c>
      <c r="Q8" s="69">
        <v>2305</v>
      </c>
      <c r="R8" s="69">
        <v>0</v>
      </c>
      <c r="S8" s="69">
        <v>0</v>
      </c>
      <c r="T8" s="69">
        <v>0</v>
      </c>
      <c r="U8" s="69">
        <v>0</v>
      </c>
      <c r="V8" s="69">
        <v>5732</v>
      </c>
      <c r="W8" s="69">
        <v>5732</v>
      </c>
      <c r="X8" s="70">
        <f>SUM(O8:W8)</f>
        <v>22753</v>
      </c>
      <c r="Y8" s="69">
        <v>8011</v>
      </c>
      <c r="Z8" s="69">
        <v>8011</v>
      </c>
      <c r="AA8" s="69">
        <v>6679</v>
      </c>
      <c r="AB8" s="69">
        <v>6679</v>
      </c>
      <c r="AC8" s="69">
        <v>2305</v>
      </c>
      <c r="AD8" s="69">
        <v>2305</v>
      </c>
      <c r="AE8" s="69">
        <v>0</v>
      </c>
      <c r="AF8" s="69">
        <v>0</v>
      </c>
      <c r="AG8" s="69">
        <v>0</v>
      </c>
      <c r="AH8" s="69">
        <v>0</v>
      </c>
      <c r="AI8" s="69">
        <v>5732</v>
      </c>
      <c r="AJ8" s="69">
        <v>5732</v>
      </c>
      <c r="AK8" s="77">
        <f t="shared" si="1"/>
        <v>45454</v>
      </c>
      <c r="AL8" s="69">
        <v>8011</v>
      </c>
      <c r="AM8" s="69">
        <v>8011</v>
      </c>
      <c r="AN8" s="69">
        <v>6679</v>
      </c>
      <c r="AO8" s="77">
        <f t="shared" si="2"/>
        <v>22701</v>
      </c>
      <c r="AP8" s="35" t="s">
        <v>87</v>
      </c>
      <c r="AQ8" s="35" t="s">
        <v>88</v>
      </c>
      <c r="AR8" s="77">
        <f t="shared" si="3"/>
        <v>90908</v>
      </c>
      <c r="AS8" s="34" t="s">
        <v>85</v>
      </c>
      <c r="AT8" s="35" t="s">
        <v>49</v>
      </c>
      <c r="AU8" s="35" t="s">
        <v>50</v>
      </c>
      <c r="AV8" s="34" t="s">
        <v>60</v>
      </c>
      <c r="AW8" s="42" t="s">
        <v>90</v>
      </c>
      <c r="AX8" s="34" t="s">
        <v>92</v>
      </c>
    </row>
    <row r="9" spans="1:51" s="17" customFormat="1" ht="26.25" customHeight="1">
      <c r="A9" s="36">
        <v>5</v>
      </c>
      <c r="B9" s="34" t="s">
        <v>61</v>
      </c>
      <c r="C9" s="34" t="s">
        <v>62</v>
      </c>
      <c r="D9" s="34" t="s">
        <v>61</v>
      </c>
      <c r="E9" s="34" t="s">
        <v>63</v>
      </c>
      <c r="F9" s="34" t="s">
        <v>62</v>
      </c>
      <c r="G9" s="34" t="s">
        <v>66</v>
      </c>
      <c r="H9" s="34" t="s">
        <v>71</v>
      </c>
      <c r="I9" s="34">
        <v>6445601616</v>
      </c>
      <c r="J9" s="34" t="s">
        <v>76</v>
      </c>
      <c r="K9" s="34" t="s">
        <v>47</v>
      </c>
      <c r="L9" s="34" t="s">
        <v>58</v>
      </c>
      <c r="M9" s="37" t="s">
        <v>25</v>
      </c>
      <c r="N9" s="38" t="s">
        <v>91</v>
      </c>
      <c r="O9" s="69">
        <v>100</v>
      </c>
      <c r="P9" s="69">
        <v>100</v>
      </c>
      <c r="Q9" s="69">
        <v>100</v>
      </c>
      <c r="R9" s="69">
        <v>104</v>
      </c>
      <c r="S9" s="69">
        <v>104</v>
      </c>
      <c r="T9" s="69">
        <v>100</v>
      </c>
      <c r="U9" s="69">
        <v>100</v>
      </c>
      <c r="V9" s="69">
        <v>100</v>
      </c>
      <c r="W9" s="69">
        <v>100</v>
      </c>
      <c r="X9" s="70">
        <f t="shared" si="0"/>
        <v>908</v>
      </c>
      <c r="Y9" s="69">
        <v>100</v>
      </c>
      <c r="Z9" s="69">
        <v>100</v>
      </c>
      <c r="AA9" s="69">
        <v>100</v>
      </c>
      <c r="AB9" s="69">
        <v>100</v>
      </c>
      <c r="AC9" s="69">
        <v>100</v>
      </c>
      <c r="AD9" s="69">
        <v>100</v>
      </c>
      <c r="AE9" s="69">
        <v>104</v>
      </c>
      <c r="AF9" s="69">
        <v>104</v>
      </c>
      <c r="AG9" s="69">
        <v>100</v>
      </c>
      <c r="AH9" s="69">
        <v>100</v>
      </c>
      <c r="AI9" s="69">
        <v>100</v>
      </c>
      <c r="AJ9" s="69">
        <v>100</v>
      </c>
      <c r="AK9" s="77">
        <f t="shared" si="1"/>
        <v>1208</v>
      </c>
      <c r="AL9" s="69">
        <v>100</v>
      </c>
      <c r="AM9" s="69">
        <v>100</v>
      </c>
      <c r="AN9" s="69">
        <v>100</v>
      </c>
      <c r="AO9" s="77">
        <f t="shared" si="2"/>
        <v>300</v>
      </c>
      <c r="AP9" s="35" t="s">
        <v>87</v>
      </c>
      <c r="AQ9" s="35" t="s">
        <v>88</v>
      </c>
      <c r="AR9" s="77">
        <f t="shared" si="3"/>
        <v>2416</v>
      </c>
      <c r="AS9" s="34" t="s">
        <v>85</v>
      </c>
      <c r="AT9" s="35" t="s">
        <v>49</v>
      </c>
      <c r="AU9" s="35" t="s">
        <v>50</v>
      </c>
      <c r="AV9" s="34" t="s">
        <v>60</v>
      </c>
      <c r="AW9" s="42" t="s">
        <v>90</v>
      </c>
      <c r="AX9" s="34" t="s">
        <v>92</v>
      </c>
    </row>
    <row r="10" spans="1:51" s="13" customFormat="1" ht="15" customHeight="1">
      <c r="A10" s="11"/>
      <c r="B10" s="12"/>
      <c r="C10" s="12"/>
      <c r="D10" s="12"/>
      <c r="E10" s="12"/>
      <c r="F10" s="12"/>
      <c r="G10" s="12"/>
      <c r="H10" s="11"/>
      <c r="I10" s="44"/>
      <c r="J10" s="47"/>
      <c r="K10" s="11"/>
      <c r="L10" s="11"/>
      <c r="M10" s="11"/>
      <c r="N10" s="11"/>
      <c r="O10" s="18"/>
      <c r="P10" s="18"/>
      <c r="Q10" s="18"/>
      <c r="R10" s="18"/>
      <c r="S10" s="18"/>
      <c r="T10" s="18"/>
      <c r="U10" s="18"/>
      <c r="V10" s="18"/>
      <c r="W10" s="79" t="s">
        <v>43</v>
      </c>
      <c r="X10" s="79">
        <f>SUM(X5:X9)</f>
        <v>122738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79" t="s">
        <v>43</v>
      </c>
      <c r="AK10" s="79">
        <f>SUM(AK5:AK9)</f>
        <v>236927</v>
      </c>
      <c r="AL10" s="18"/>
      <c r="AM10" s="18"/>
      <c r="AN10" s="79" t="s">
        <v>43</v>
      </c>
      <c r="AO10" s="79">
        <f>SUM(AO5:AO9)</f>
        <v>114189</v>
      </c>
      <c r="AP10" s="11"/>
      <c r="AQ10" s="79" t="s">
        <v>43</v>
      </c>
      <c r="AR10" s="79">
        <f>SUM(AR5:AR9)</f>
        <v>473854</v>
      </c>
      <c r="AS10" s="11"/>
      <c r="AT10" s="11"/>
      <c r="AU10" s="11"/>
      <c r="AV10" s="11"/>
      <c r="AW10" s="11"/>
      <c r="AX10" s="11"/>
      <c r="AY10" s="15"/>
    </row>
    <row r="11" spans="1:51" s="13" customFormat="1" ht="14.25" customHeight="1" thickBot="1">
      <c r="A11" s="11"/>
      <c r="B11" s="12"/>
      <c r="C11" s="12"/>
      <c r="D11" s="12"/>
      <c r="E11" s="12"/>
      <c r="F11" s="12"/>
      <c r="G11" s="12"/>
      <c r="H11" s="11"/>
      <c r="I11" s="44"/>
      <c r="J11" s="47"/>
      <c r="K11" s="11"/>
      <c r="L11" s="11"/>
      <c r="M11" s="11"/>
      <c r="N11" s="11"/>
      <c r="O11" s="18"/>
      <c r="P11" s="18"/>
      <c r="Q11" s="18"/>
      <c r="R11" s="18"/>
      <c r="S11" s="18"/>
      <c r="T11" s="18"/>
      <c r="U11" s="18"/>
      <c r="V11" s="18"/>
      <c r="W11" s="18"/>
      <c r="X11" s="76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76"/>
      <c r="AL11" s="18"/>
      <c r="AM11" s="18"/>
      <c r="AN11" s="18"/>
      <c r="AO11" s="76"/>
      <c r="AP11" s="11"/>
      <c r="AQ11" s="11"/>
      <c r="AR11" s="76"/>
      <c r="AS11" s="11"/>
      <c r="AT11" s="11"/>
      <c r="AU11" s="11"/>
      <c r="AV11" s="11"/>
      <c r="AW11" s="11"/>
      <c r="AX11" s="11"/>
      <c r="AY11" s="15"/>
    </row>
    <row r="12" spans="1:51" s="8" customFormat="1" ht="41.25" customHeight="1" thickBot="1">
      <c r="A12" s="10" t="s">
        <v>51</v>
      </c>
      <c r="B12" s="67" t="s">
        <v>24</v>
      </c>
      <c r="C12" s="117" t="s">
        <v>77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  <c r="O12" s="19"/>
      <c r="P12" s="19"/>
      <c r="Q12" s="19"/>
      <c r="R12" s="19"/>
      <c r="S12" s="19"/>
      <c r="T12" s="19"/>
      <c r="U12" s="19"/>
      <c r="V12" s="19"/>
      <c r="W12" s="19"/>
      <c r="X12" s="75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5"/>
      <c r="AL12" s="19"/>
      <c r="AM12" s="19"/>
      <c r="AN12" s="19"/>
      <c r="AO12" s="75"/>
      <c r="AP12" s="7"/>
      <c r="AQ12" s="7"/>
      <c r="AR12" s="75"/>
      <c r="AS12" s="20">
        <f>AS11/2</f>
        <v>0</v>
      </c>
      <c r="AT12" s="7"/>
      <c r="AU12" s="7"/>
      <c r="AV12" s="7"/>
      <c r="AW12" s="7"/>
      <c r="AX12" s="7"/>
    </row>
    <row r="13" spans="1:51" s="6" customFormat="1" ht="30.75" customHeight="1">
      <c r="A13" s="104" t="s">
        <v>0</v>
      </c>
      <c r="B13" s="113" t="s">
        <v>39</v>
      </c>
      <c r="C13" s="113" t="s">
        <v>40</v>
      </c>
      <c r="D13" s="113" t="s">
        <v>41</v>
      </c>
      <c r="E13" s="113" t="s">
        <v>45</v>
      </c>
      <c r="F13" s="113" t="s">
        <v>42</v>
      </c>
      <c r="G13" s="103" t="s">
        <v>34</v>
      </c>
      <c r="H13" s="103" t="s">
        <v>33</v>
      </c>
      <c r="I13" s="115" t="s">
        <v>1</v>
      </c>
      <c r="J13" s="115" t="s">
        <v>2</v>
      </c>
      <c r="K13" s="103" t="s">
        <v>4</v>
      </c>
      <c r="L13" s="103" t="s">
        <v>3</v>
      </c>
      <c r="M13" s="103" t="s">
        <v>5</v>
      </c>
      <c r="N13" s="106" t="s">
        <v>22</v>
      </c>
      <c r="O13" s="108" t="s">
        <v>59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9" t="s">
        <v>48</v>
      </c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 t="s">
        <v>57</v>
      </c>
      <c r="AM13" s="111"/>
      <c r="AN13" s="111"/>
      <c r="AO13" s="112"/>
      <c r="AP13" s="105" t="s">
        <v>19</v>
      </c>
      <c r="AQ13" s="105"/>
      <c r="AR13" s="40"/>
      <c r="AS13" s="9"/>
      <c r="AT13" s="9"/>
      <c r="AU13" s="9"/>
      <c r="AV13" s="9"/>
      <c r="AW13" s="9"/>
      <c r="AX13" s="9"/>
    </row>
    <row r="14" spans="1:51" s="6" customFormat="1" ht="64.5" customHeight="1">
      <c r="A14" s="104"/>
      <c r="B14" s="114"/>
      <c r="C14" s="114"/>
      <c r="D14" s="114"/>
      <c r="E14" s="114"/>
      <c r="F14" s="114"/>
      <c r="G14" s="104"/>
      <c r="H14" s="104"/>
      <c r="I14" s="116"/>
      <c r="J14" s="116"/>
      <c r="K14" s="104"/>
      <c r="L14" s="104"/>
      <c r="M14" s="104"/>
      <c r="N14" s="107"/>
      <c r="O14" s="39" t="s">
        <v>9</v>
      </c>
      <c r="P14" s="39" t="s">
        <v>10</v>
      </c>
      <c r="Q14" s="39" t="s">
        <v>11</v>
      </c>
      <c r="R14" s="39" t="s">
        <v>12</v>
      </c>
      <c r="S14" s="39" t="s">
        <v>13</v>
      </c>
      <c r="T14" s="39" t="s">
        <v>14</v>
      </c>
      <c r="U14" s="39" t="s">
        <v>15</v>
      </c>
      <c r="V14" s="39" t="s">
        <v>16</v>
      </c>
      <c r="W14" s="39" t="s">
        <v>17</v>
      </c>
      <c r="X14" s="26" t="s">
        <v>18</v>
      </c>
      <c r="Y14" s="39" t="s">
        <v>6</v>
      </c>
      <c r="Z14" s="39" t="s">
        <v>7</v>
      </c>
      <c r="AA14" s="39" t="s">
        <v>8</v>
      </c>
      <c r="AB14" s="39" t="s">
        <v>9</v>
      </c>
      <c r="AC14" s="39" t="s">
        <v>10</v>
      </c>
      <c r="AD14" s="39" t="s">
        <v>11</v>
      </c>
      <c r="AE14" s="39" t="s">
        <v>12</v>
      </c>
      <c r="AF14" s="39" t="s">
        <v>13</v>
      </c>
      <c r="AG14" s="39" t="s">
        <v>14</v>
      </c>
      <c r="AH14" s="39" t="s">
        <v>15</v>
      </c>
      <c r="AI14" s="39" t="s">
        <v>16</v>
      </c>
      <c r="AJ14" s="39" t="s">
        <v>17</v>
      </c>
      <c r="AK14" s="26" t="s">
        <v>18</v>
      </c>
      <c r="AL14" s="39" t="s">
        <v>6</v>
      </c>
      <c r="AM14" s="39" t="s">
        <v>7</v>
      </c>
      <c r="AN14" s="39" t="s">
        <v>8</v>
      </c>
      <c r="AO14" s="26" t="s">
        <v>18</v>
      </c>
      <c r="AP14" s="25" t="s">
        <v>20</v>
      </c>
      <c r="AQ14" s="25" t="s">
        <v>21</v>
      </c>
      <c r="AR14" s="26" t="s">
        <v>18</v>
      </c>
      <c r="AS14" s="27" t="s">
        <v>28</v>
      </c>
      <c r="AT14" s="28" t="s">
        <v>29</v>
      </c>
      <c r="AU14" s="28" t="s">
        <v>30</v>
      </c>
      <c r="AV14" s="28" t="s">
        <v>31</v>
      </c>
      <c r="AW14" s="28" t="s">
        <v>44</v>
      </c>
      <c r="AX14" s="28" t="s">
        <v>32</v>
      </c>
    </row>
    <row r="15" spans="1:51" s="17" customFormat="1" ht="26.25" customHeight="1">
      <c r="A15" s="36">
        <v>1</v>
      </c>
      <c r="B15" s="34" t="s">
        <v>61</v>
      </c>
      <c r="C15" s="34" t="s">
        <v>62</v>
      </c>
      <c r="D15" s="34" t="s">
        <v>61</v>
      </c>
      <c r="E15" s="34" t="s">
        <v>63</v>
      </c>
      <c r="F15" s="34" t="s">
        <v>62</v>
      </c>
      <c r="G15" s="34" t="s">
        <v>77</v>
      </c>
      <c r="H15" s="34" t="s">
        <v>80</v>
      </c>
      <c r="I15" s="34">
        <v>9768621155</v>
      </c>
      <c r="J15" s="34" t="s">
        <v>82</v>
      </c>
      <c r="K15" s="34" t="s">
        <v>46</v>
      </c>
      <c r="L15" s="34" t="s">
        <v>58</v>
      </c>
      <c r="M15" s="37" t="s">
        <v>25</v>
      </c>
      <c r="N15" s="38" t="s">
        <v>91</v>
      </c>
      <c r="O15" s="69">
        <v>3884</v>
      </c>
      <c r="P15" s="69">
        <v>1054</v>
      </c>
      <c r="Q15" s="69">
        <v>1054</v>
      </c>
      <c r="R15" s="69">
        <v>40</v>
      </c>
      <c r="S15" s="69">
        <v>40</v>
      </c>
      <c r="T15" s="69">
        <v>34</v>
      </c>
      <c r="U15" s="69">
        <v>34</v>
      </c>
      <c r="V15" s="69">
        <v>4495</v>
      </c>
      <c r="W15" s="69">
        <v>4495</v>
      </c>
      <c r="X15" s="70">
        <f>SUM(O15:W15)</f>
        <v>15130</v>
      </c>
      <c r="Y15" s="69">
        <v>5460</v>
      </c>
      <c r="Z15" s="69">
        <v>5460</v>
      </c>
      <c r="AA15" s="69">
        <v>3884</v>
      </c>
      <c r="AB15" s="69">
        <v>3884</v>
      </c>
      <c r="AC15" s="69">
        <v>1054</v>
      </c>
      <c r="AD15" s="69">
        <v>1054</v>
      </c>
      <c r="AE15" s="69">
        <v>40</v>
      </c>
      <c r="AF15" s="69">
        <v>40</v>
      </c>
      <c r="AG15" s="69">
        <v>34</v>
      </c>
      <c r="AH15" s="69">
        <v>34</v>
      </c>
      <c r="AI15" s="69">
        <v>4495</v>
      </c>
      <c r="AJ15" s="69">
        <v>4495</v>
      </c>
      <c r="AK15" s="78">
        <f>SUM(Y15:AJ15)</f>
        <v>29934</v>
      </c>
      <c r="AL15" s="69">
        <v>5460</v>
      </c>
      <c r="AM15" s="69">
        <v>5460</v>
      </c>
      <c r="AN15" s="69">
        <v>3884</v>
      </c>
      <c r="AO15" s="77">
        <f>SUM(AL15:AN15)</f>
        <v>14804</v>
      </c>
      <c r="AP15" s="35" t="s">
        <v>87</v>
      </c>
      <c r="AQ15" s="35" t="s">
        <v>88</v>
      </c>
      <c r="AR15" s="77">
        <f t="shared" ref="AR15" si="4">X15+AK15+AO15</f>
        <v>59868</v>
      </c>
      <c r="AS15" s="34" t="s">
        <v>85</v>
      </c>
      <c r="AT15" s="35" t="s">
        <v>49</v>
      </c>
      <c r="AU15" s="35" t="s">
        <v>50</v>
      </c>
      <c r="AV15" s="34" t="s">
        <v>60</v>
      </c>
      <c r="AW15" s="42" t="s">
        <v>90</v>
      </c>
      <c r="AX15" s="34" t="s">
        <v>92</v>
      </c>
    </row>
    <row r="16" spans="1:51" s="13" customFormat="1">
      <c r="A16" s="11"/>
      <c r="B16" s="12"/>
      <c r="C16" s="12"/>
      <c r="D16" s="12"/>
      <c r="E16" s="12"/>
      <c r="F16" s="12"/>
      <c r="G16" s="12"/>
      <c r="H16" s="11"/>
      <c r="I16" s="44"/>
      <c r="J16" s="47"/>
      <c r="K16" s="11"/>
      <c r="L16" s="11"/>
      <c r="M16" s="11"/>
      <c r="N16" s="11"/>
      <c r="O16" s="18"/>
      <c r="P16" s="18"/>
      <c r="Q16" s="18"/>
      <c r="R16" s="18"/>
      <c r="S16" s="18"/>
      <c r="T16" s="18"/>
      <c r="U16" s="18"/>
      <c r="V16" s="18"/>
      <c r="W16" s="79" t="s">
        <v>43</v>
      </c>
      <c r="X16" s="79">
        <f>X15</f>
        <v>15130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79" t="s">
        <v>43</v>
      </c>
      <c r="AK16" s="79">
        <f>AK15</f>
        <v>29934</v>
      </c>
      <c r="AL16" s="18"/>
      <c r="AM16" s="18"/>
      <c r="AN16" s="79" t="s">
        <v>43</v>
      </c>
      <c r="AO16" s="79">
        <f>AO15</f>
        <v>14804</v>
      </c>
      <c r="AP16" s="11"/>
      <c r="AQ16" s="79" t="s">
        <v>43</v>
      </c>
      <c r="AR16" s="79">
        <f>AR15</f>
        <v>59868</v>
      </c>
      <c r="AS16" s="11"/>
      <c r="AT16" s="11"/>
      <c r="AU16" s="11"/>
      <c r="AV16" s="11"/>
      <c r="AW16" s="11"/>
      <c r="AX16" s="11"/>
      <c r="AY16" s="15"/>
    </row>
    <row r="17" spans="1:51" s="13" customFormat="1" ht="13.5" thickBot="1">
      <c r="A17" s="11"/>
      <c r="B17" s="12"/>
      <c r="C17" s="12"/>
      <c r="D17" s="12"/>
      <c r="E17" s="12"/>
      <c r="F17" s="12"/>
      <c r="G17" s="12"/>
      <c r="H17" s="11"/>
      <c r="I17" s="44"/>
      <c r="J17" s="47"/>
      <c r="K17" s="11"/>
      <c r="L17" s="11"/>
      <c r="M17" s="11"/>
      <c r="N17" s="11"/>
      <c r="O17" s="18"/>
      <c r="P17" s="18"/>
      <c r="Q17" s="18"/>
      <c r="R17" s="18"/>
      <c r="S17" s="18"/>
      <c r="T17" s="18"/>
      <c r="U17" s="18"/>
      <c r="V17" s="18"/>
      <c r="W17" s="18"/>
      <c r="X17" s="76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76"/>
      <c r="AL17" s="18"/>
      <c r="AM17" s="18"/>
      <c r="AN17" s="18"/>
      <c r="AO17" s="76"/>
      <c r="AP17" s="11"/>
      <c r="AQ17" s="11"/>
      <c r="AR17" s="76"/>
      <c r="AS17" s="11"/>
      <c r="AT17" s="11"/>
      <c r="AU17" s="11"/>
      <c r="AV17" s="11"/>
      <c r="AW17" s="11"/>
      <c r="AX17" s="11"/>
      <c r="AY17" s="15"/>
    </row>
    <row r="18" spans="1:51" s="8" customFormat="1" ht="41.25" customHeight="1" thickBot="1">
      <c r="A18" s="10" t="s">
        <v>53</v>
      </c>
      <c r="B18" s="67" t="s">
        <v>24</v>
      </c>
      <c r="C18" s="117" t="s">
        <v>78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9"/>
      <c r="P18" s="19"/>
      <c r="Q18" s="19"/>
      <c r="R18" s="19"/>
      <c r="S18" s="19"/>
      <c r="T18" s="19"/>
      <c r="U18" s="19"/>
      <c r="V18" s="19"/>
      <c r="W18" s="19"/>
      <c r="X18" s="75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75"/>
      <c r="AL18" s="19"/>
      <c r="AM18" s="19"/>
      <c r="AN18" s="19"/>
      <c r="AO18" s="75"/>
      <c r="AP18" s="7"/>
      <c r="AQ18" s="7"/>
      <c r="AR18" s="75"/>
      <c r="AS18" s="20">
        <f>AS17/2</f>
        <v>0</v>
      </c>
      <c r="AT18" s="7"/>
      <c r="AU18" s="7"/>
      <c r="AV18" s="7"/>
      <c r="AW18" s="7"/>
      <c r="AX18" s="7"/>
    </row>
    <row r="19" spans="1:51" s="6" customFormat="1" ht="30.75" customHeight="1">
      <c r="A19" s="104" t="s">
        <v>0</v>
      </c>
      <c r="B19" s="113" t="s">
        <v>39</v>
      </c>
      <c r="C19" s="113" t="s">
        <v>40</v>
      </c>
      <c r="D19" s="113" t="s">
        <v>41</v>
      </c>
      <c r="E19" s="113" t="s">
        <v>45</v>
      </c>
      <c r="F19" s="113" t="s">
        <v>42</v>
      </c>
      <c r="G19" s="103" t="s">
        <v>34</v>
      </c>
      <c r="H19" s="103" t="s">
        <v>33</v>
      </c>
      <c r="I19" s="115" t="s">
        <v>1</v>
      </c>
      <c r="J19" s="115" t="s">
        <v>2</v>
      </c>
      <c r="K19" s="103" t="s">
        <v>4</v>
      </c>
      <c r="L19" s="103" t="s">
        <v>3</v>
      </c>
      <c r="M19" s="103" t="s">
        <v>5</v>
      </c>
      <c r="N19" s="106" t="s">
        <v>22</v>
      </c>
      <c r="O19" s="108" t="s">
        <v>59</v>
      </c>
      <c r="P19" s="108"/>
      <c r="Q19" s="108"/>
      <c r="R19" s="108"/>
      <c r="S19" s="108"/>
      <c r="T19" s="108"/>
      <c r="U19" s="108"/>
      <c r="V19" s="108"/>
      <c r="W19" s="108"/>
      <c r="X19" s="108"/>
      <c r="Y19" s="109" t="s">
        <v>48</v>
      </c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 t="s">
        <v>57</v>
      </c>
      <c r="AM19" s="111"/>
      <c r="AN19" s="111"/>
      <c r="AO19" s="112"/>
      <c r="AP19" s="105" t="s">
        <v>19</v>
      </c>
      <c r="AQ19" s="105"/>
      <c r="AR19" s="40"/>
      <c r="AS19" s="9"/>
      <c r="AT19" s="9"/>
      <c r="AU19" s="9"/>
      <c r="AV19" s="9"/>
      <c r="AW19" s="9"/>
      <c r="AX19" s="9"/>
    </row>
    <row r="20" spans="1:51" s="6" customFormat="1" ht="64.5" customHeight="1">
      <c r="A20" s="104"/>
      <c r="B20" s="114"/>
      <c r="C20" s="114"/>
      <c r="D20" s="114"/>
      <c r="E20" s="114"/>
      <c r="F20" s="114"/>
      <c r="G20" s="104"/>
      <c r="H20" s="104"/>
      <c r="I20" s="116"/>
      <c r="J20" s="116"/>
      <c r="K20" s="104"/>
      <c r="L20" s="104"/>
      <c r="M20" s="104"/>
      <c r="N20" s="107"/>
      <c r="O20" s="39" t="s">
        <v>9</v>
      </c>
      <c r="P20" s="39" t="s">
        <v>10</v>
      </c>
      <c r="Q20" s="39" t="s">
        <v>11</v>
      </c>
      <c r="R20" s="39" t="s">
        <v>12</v>
      </c>
      <c r="S20" s="39" t="s">
        <v>13</v>
      </c>
      <c r="T20" s="39" t="s">
        <v>14</v>
      </c>
      <c r="U20" s="39" t="s">
        <v>15</v>
      </c>
      <c r="V20" s="39" t="s">
        <v>16</v>
      </c>
      <c r="W20" s="39" t="s">
        <v>17</v>
      </c>
      <c r="X20" s="26" t="s">
        <v>18</v>
      </c>
      <c r="Y20" s="39" t="s">
        <v>6</v>
      </c>
      <c r="Z20" s="39" t="s">
        <v>7</v>
      </c>
      <c r="AA20" s="39" t="s">
        <v>8</v>
      </c>
      <c r="AB20" s="39" t="s">
        <v>9</v>
      </c>
      <c r="AC20" s="39" t="s">
        <v>10</v>
      </c>
      <c r="AD20" s="39" t="s">
        <v>11</v>
      </c>
      <c r="AE20" s="39" t="s">
        <v>12</v>
      </c>
      <c r="AF20" s="39" t="s">
        <v>13</v>
      </c>
      <c r="AG20" s="39" t="s">
        <v>14</v>
      </c>
      <c r="AH20" s="39" t="s">
        <v>15</v>
      </c>
      <c r="AI20" s="39" t="s">
        <v>16</v>
      </c>
      <c r="AJ20" s="39" t="s">
        <v>17</v>
      </c>
      <c r="AK20" s="26" t="s">
        <v>18</v>
      </c>
      <c r="AL20" s="39" t="s">
        <v>6</v>
      </c>
      <c r="AM20" s="39" t="s">
        <v>7</v>
      </c>
      <c r="AN20" s="39" t="s">
        <v>8</v>
      </c>
      <c r="AO20" s="26" t="s">
        <v>18</v>
      </c>
      <c r="AP20" s="25" t="s">
        <v>20</v>
      </c>
      <c r="AQ20" s="25" t="s">
        <v>21</v>
      </c>
      <c r="AR20" s="26" t="s">
        <v>18</v>
      </c>
      <c r="AS20" s="27" t="s">
        <v>28</v>
      </c>
      <c r="AT20" s="28" t="s">
        <v>29</v>
      </c>
      <c r="AU20" s="28" t="s">
        <v>30</v>
      </c>
      <c r="AV20" s="28" t="s">
        <v>31</v>
      </c>
      <c r="AW20" s="28" t="s">
        <v>44</v>
      </c>
      <c r="AX20" s="28" t="s">
        <v>32</v>
      </c>
    </row>
    <row r="21" spans="1:51" s="17" customFormat="1" ht="26.25" customHeight="1">
      <c r="A21" s="36">
        <v>1</v>
      </c>
      <c r="B21" s="34" t="s">
        <v>61</v>
      </c>
      <c r="C21" s="34" t="s">
        <v>62</v>
      </c>
      <c r="D21" s="34" t="s">
        <v>61</v>
      </c>
      <c r="E21" s="34" t="s">
        <v>63</v>
      </c>
      <c r="F21" s="34" t="s">
        <v>62</v>
      </c>
      <c r="G21" s="34" t="s">
        <v>78</v>
      </c>
      <c r="H21" s="34" t="s">
        <v>69</v>
      </c>
      <c r="I21" s="34" t="s">
        <v>86</v>
      </c>
      <c r="J21" s="34" t="s">
        <v>83</v>
      </c>
      <c r="K21" s="34" t="s">
        <v>27</v>
      </c>
      <c r="L21" s="34">
        <v>165</v>
      </c>
      <c r="M21" s="37" t="s">
        <v>25</v>
      </c>
      <c r="N21" s="38" t="s">
        <v>91</v>
      </c>
      <c r="O21" s="69">
        <v>10051</v>
      </c>
      <c r="P21" s="69">
        <v>2340</v>
      </c>
      <c r="Q21" s="69">
        <v>1503</v>
      </c>
      <c r="R21" s="69">
        <v>891</v>
      </c>
      <c r="S21" s="69">
        <v>0</v>
      </c>
      <c r="T21" s="69">
        <v>1490</v>
      </c>
      <c r="U21" s="69">
        <v>15432</v>
      </c>
      <c r="V21" s="69">
        <v>22573</v>
      </c>
      <c r="W21" s="69">
        <v>22292</v>
      </c>
      <c r="X21" s="70">
        <f>SUM(O21:W21)</f>
        <v>76572</v>
      </c>
      <c r="Y21" s="69">
        <v>29315</v>
      </c>
      <c r="Z21" s="69">
        <v>26263</v>
      </c>
      <c r="AA21" s="69">
        <v>10051</v>
      </c>
      <c r="AB21" s="69">
        <v>10051</v>
      </c>
      <c r="AC21" s="69">
        <v>2340</v>
      </c>
      <c r="AD21" s="69">
        <v>1503</v>
      </c>
      <c r="AE21" s="69">
        <v>891</v>
      </c>
      <c r="AF21" s="69">
        <v>0</v>
      </c>
      <c r="AG21" s="69">
        <v>1490</v>
      </c>
      <c r="AH21" s="69">
        <v>15432</v>
      </c>
      <c r="AI21" s="69">
        <v>22573</v>
      </c>
      <c r="AJ21" s="69">
        <v>22292</v>
      </c>
      <c r="AK21" s="70">
        <f>SUM(Y21:AJ21)</f>
        <v>142201</v>
      </c>
      <c r="AL21" s="69">
        <v>29315</v>
      </c>
      <c r="AM21" s="69">
        <v>26263</v>
      </c>
      <c r="AN21" s="69">
        <v>10051</v>
      </c>
      <c r="AO21" s="77">
        <f>SUM(AL21:AN21)</f>
        <v>65629</v>
      </c>
      <c r="AP21" s="35" t="s">
        <v>87</v>
      </c>
      <c r="AQ21" s="35" t="s">
        <v>88</v>
      </c>
      <c r="AR21" s="77">
        <f t="shared" ref="AR21" si="5">X21+AK21+AO21</f>
        <v>284402</v>
      </c>
      <c r="AS21" s="34" t="s">
        <v>85</v>
      </c>
      <c r="AT21" s="35" t="s">
        <v>49</v>
      </c>
      <c r="AU21" s="35" t="s">
        <v>50</v>
      </c>
      <c r="AV21" s="34" t="s">
        <v>60</v>
      </c>
      <c r="AW21" s="42" t="s">
        <v>90</v>
      </c>
      <c r="AX21" s="34" t="s">
        <v>92</v>
      </c>
    </row>
    <row r="22" spans="1:51" s="13" customFormat="1">
      <c r="A22" s="11"/>
      <c r="B22" s="12"/>
      <c r="C22" s="12"/>
      <c r="D22" s="12"/>
      <c r="E22" s="12"/>
      <c r="F22" s="12"/>
      <c r="G22" s="12"/>
      <c r="H22" s="11"/>
      <c r="I22" s="44"/>
      <c r="J22" s="47"/>
      <c r="K22" s="11"/>
      <c r="L22" s="11"/>
      <c r="M22" s="11"/>
      <c r="N22" s="11"/>
      <c r="O22" s="18"/>
      <c r="P22" s="18"/>
      <c r="Q22" s="18"/>
      <c r="R22" s="18"/>
      <c r="S22" s="18"/>
      <c r="T22" s="18"/>
      <c r="U22" s="18"/>
      <c r="V22" s="18"/>
      <c r="W22" s="79" t="s">
        <v>43</v>
      </c>
      <c r="X22" s="79">
        <f>X21</f>
        <v>76572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79" t="s">
        <v>43</v>
      </c>
      <c r="AK22" s="79">
        <f>AK21</f>
        <v>142201</v>
      </c>
      <c r="AL22" s="18"/>
      <c r="AM22" s="18"/>
      <c r="AN22" s="79" t="s">
        <v>43</v>
      </c>
      <c r="AO22" s="79">
        <f>AO21</f>
        <v>65629</v>
      </c>
      <c r="AP22" s="11"/>
      <c r="AQ22" s="79" t="s">
        <v>43</v>
      </c>
      <c r="AR22" s="79">
        <f>AR21</f>
        <v>284402</v>
      </c>
      <c r="AS22" s="11"/>
      <c r="AT22" s="11"/>
      <c r="AU22" s="11"/>
      <c r="AV22" s="11"/>
      <c r="AW22" s="11"/>
      <c r="AX22" s="11"/>
      <c r="AY22" s="15"/>
    </row>
    <row r="23" spans="1:51" s="13" customFormat="1" ht="13.5" thickBot="1">
      <c r="A23" s="11"/>
      <c r="B23" s="12"/>
      <c r="C23" s="12"/>
      <c r="D23" s="12"/>
      <c r="E23" s="12"/>
      <c r="F23" s="12"/>
      <c r="G23" s="12"/>
      <c r="H23" s="11"/>
      <c r="I23" s="44"/>
      <c r="J23" s="47"/>
      <c r="K23" s="11"/>
      <c r="L23" s="11"/>
      <c r="M23" s="11"/>
      <c r="N23" s="11"/>
      <c r="O23" s="18"/>
      <c r="P23" s="18"/>
      <c r="Q23" s="18"/>
      <c r="R23" s="18"/>
      <c r="S23" s="18"/>
      <c r="T23" s="18"/>
      <c r="U23" s="18"/>
      <c r="V23" s="18"/>
      <c r="W23" s="18"/>
      <c r="X23" s="76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76"/>
      <c r="AL23" s="18"/>
      <c r="AM23" s="18"/>
      <c r="AN23" s="18"/>
      <c r="AO23" s="76"/>
      <c r="AP23" s="11"/>
      <c r="AQ23" s="11"/>
      <c r="AR23" s="76"/>
      <c r="AS23" s="11"/>
      <c r="AT23" s="11"/>
      <c r="AU23" s="11"/>
      <c r="AV23" s="11"/>
      <c r="AW23" s="11"/>
      <c r="AX23" s="11"/>
      <c r="AY23" s="15"/>
    </row>
    <row r="24" spans="1:51" s="8" customFormat="1" ht="41.25" customHeight="1" thickBot="1">
      <c r="A24" s="10" t="s">
        <v>54</v>
      </c>
      <c r="B24" s="67" t="s">
        <v>24</v>
      </c>
      <c r="C24" s="117" t="s">
        <v>79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/>
      <c r="O24" s="19"/>
      <c r="P24" s="19"/>
      <c r="Q24" s="19"/>
      <c r="R24" s="19"/>
      <c r="S24" s="19"/>
      <c r="T24" s="19"/>
      <c r="U24" s="19"/>
      <c r="V24" s="19"/>
      <c r="W24" s="19"/>
      <c r="X24" s="75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75"/>
      <c r="AL24" s="19"/>
      <c r="AM24" s="19"/>
      <c r="AN24" s="19"/>
      <c r="AO24" s="75"/>
      <c r="AP24" s="7"/>
      <c r="AQ24" s="7"/>
      <c r="AR24" s="75"/>
      <c r="AS24" s="20">
        <f>AS23/2</f>
        <v>0</v>
      </c>
      <c r="AT24" s="7"/>
      <c r="AU24" s="7"/>
      <c r="AV24" s="7"/>
      <c r="AW24" s="7"/>
      <c r="AX24" s="7"/>
    </row>
    <row r="25" spans="1:51" s="6" customFormat="1" ht="30.75" customHeight="1">
      <c r="A25" s="104" t="s">
        <v>0</v>
      </c>
      <c r="B25" s="113" t="s">
        <v>39</v>
      </c>
      <c r="C25" s="113" t="s">
        <v>40</v>
      </c>
      <c r="D25" s="113" t="s">
        <v>41</v>
      </c>
      <c r="E25" s="113" t="s">
        <v>45</v>
      </c>
      <c r="F25" s="113" t="s">
        <v>42</v>
      </c>
      <c r="G25" s="103" t="s">
        <v>34</v>
      </c>
      <c r="H25" s="103" t="s">
        <v>33</v>
      </c>
      <c r="I25" s="115" t="s">
        <v>1</v>
      </c>
      <c r="J25" s="115" t="s">
        <v>2</v>
      </c>
      <c r="K25" s="103" t="s">
        <v>4</v>
      </c>
      <c r="L25" s="103" t="s">
        <v>3</v>
      </c>
      <c r="M25" s="103" t="s">
        <v>5</v>
      </c>
      <c r="N25" s="106" t="s">
        <v>22</v>
      </c>
      <c r="O25" s="108" t="s">
        <v>59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9" t="s">
        <v>48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10" t="s">
        <v>57</v>
      </c>
      <c r="AM25" s="111"/>
      <c r="AN25" s="111"/>
      <c r="AO25" s="112"/>
      <c r="AP25" s="105" t="s">
        <v>19</v>
      </c>
      <c r="AQ25" s="105"/>
      <c r="AR25" s="40"/>
      <c r="AS25" s="9"/>
      <c r="AT25" s="9"/>
      <c r="AU25" s="9"/>
      <c r="AV25" s="9"/>
      <c r="AW25" s="9"/>
      <c r="AX25" s="9"/>
    </row>
    <row r="26" spans="1:51" s="6" customFormat="1" ht="64.5" customHeight="1">
      <c r="A26" s="104"/>
      <c r="B26" s="114"/>
      <c r="C26" s="114"/>
      <c r="D26" s="114"/>
      <c r="E26" s="114"/>
      <c r="F26" s="114"/>
      <c r="G26" s="104"/>
      <c r="H26" s="104"/>
      <c r="I26" s="116"/>
      <c r="J26" s="116"/>
      <c r="K26" s="104"/>
      <c r="L26" s="104"/>
      <c r="M26" s="104"/>
      <c r="N26" s="107"/>
      <c r="O26" s="39" t="s">
        <v>9</v>
      </c>
      <c r="P26" s="39" t="s">
        <v>10</v>
      </c>
      <c r="Q26" s="39" t="s">
        <v>11</v>
      </c>
      <c r="R26" s="39" t="s">
        <v>12</v>
      </c>
      <c r="S26" s="39" t="s">
        <v>13</v>
      </c>
      <c r="T26" s="39" t="s">
        <v>14</v>
      </c>
      <c r="U26" s="39" t="s">
        <v>15</v>
      </c>
      <c r="V26" s="39" t="s">
        <v>16</v>
      </c>
      <c r="W26" s="39" t="s">
        <v>17</v>
      </c>
      <c r="X26" s="26" t="s">
        <v>18</v>
      </c>
      <c r="Y26" s="39" t="s">
        <v>6</v>
      </c>
      <c r="Z26" s="39" t="s">
        <v>7</v>
      </c>
      <c r="AA26" s="39" t="s">
        <v>8</v>
      </c>
      <c r="AB26" s="39" t="s">
        <v>9</v>
      </c>
      <c r="AC26" s="39" t="s">
        <v>10</v>
      </c>
      <c r="AD26" s="39" t="s">
        <v>11</v>
      </c>
      <c r="AE26" s="39" t="s">
        <v>12</v>
      </c>
      <c r="AF26" s="39" t="s">
        <v>13</v>
      </c>
      <c r="AG26" s="39" t="s">
        <v>14</v>
      </c>
      <c r="AH26" s="39" t="s">
        <v>15</v>
      </c>
      <c r="AI26" s="39" t="s">
        <v>16</v>
      </c>
      <c r="AJ26" s="39" t="s">
        <v>17</v>
      </c>
      <c r="AK26" s="26" t="s">
        <v>18</v>
      </c>
      <c r="AL26" s="39" t="s">
        <v>6</v>
      </c>
      <c r="AM26" s="39" t="s">
        <v>7</v>
      </c>
      <c r="AN26" s="39" t="s">
        <v>8</v>
      </c>
      <c r="AO26" s="26" t="s">
        <v>18</v>
      </c>
      <c r="AP26" s="25" t="s">
        <v>20</v>
      </c>
      <c r="AQ26" s="25" t="s">
        <v>21</v>
      </c>
      <c r="AR26" s="26" t="s">
        <v>18</v>
      </c>
      <c r="AS26" s="27" t="s">
        <v>28</v>
      </c>
      <c r="AT26" s="28" t="s">
        <v>29</v>
      </c>
      <c r="AU26" s="28" t="s">
        <v>30</v>
      </c>
      <c r="AV26" s="28" t="s">
        <v>31</v>
      </c>
      <c r="AW26" s="28" t="s">
        <v>44</v>
      </c>
      <c r="AX26" s="28" t="s">
        <v>32</v>
      </c>
    </row>
    <row r="27" spans="1:51" s="17" customFormat="1" ht="26.25" customHeight="1">
      <c r="A27" s="36">
        <v>1</v>
      </c>
      <c r="B27" s="34" t="s">
        <v>61</v>
      </c>
      <c r="C27" s="34" t="s">
        <v>62</v>
      </c>
      <c r="D27" s="34" t="s">
        <v>61</v>
      </c>
      <c r="E27" s="34" t="s">
        <v>63</v>
      </c>
      <c r="F27" s="34" t="s">
        <v>62</v>
      </c>
      <c r="G27" s="34" t="s">
        <v>79</v>
      </c>
      <c r="H27" s="34" t="s">
        <v>81</v>
      </c>
      <c r="I27" s="34">
        <v>6596761954</v>
      </c>
      <c r="J27" s="34" t="s">
        <v>84</v>
      </c>
      <c r="K27" s="34" t="s">
        <v>26</v>
      </c>
      <c r="L27" s="34" t="s">
        <v>58</v>
      </c>
      <c r="M27" s="37" t="s">
        <v>25</v>
      </c>
      <c r="N27" s="38" t="s">
        <v>91</v>
      </c>
      <c r="O27" s="69">
        <v>17204</v>
      </c>
      <c r="P27" s="69">
        <v>11286</v>
      </c>
      <c r="Q27" s="69">
        <v>79</v>
      </c>
      <c r="R27" s="69">
        <v>0</v>
      </c>
      <c r="S27" s="69">
        <v>0</v>
      </c>
      <c r="T27" s="69">
        <v>0</v>
      </c>
      <c r="U27" s="69">
        <v>0</v>
      </c>
      <c r="V27" s="69">
        <v>13114</v>
      </c>
      <c r="W27" s="69">
        <v>20407</v>
      </c>
      <c r="X27" s="70">
        <f>SUM(O27:W27)</f>
        <v>62090</v>
      </c>
      <c r="Y27" s="69">
        <v>25265</v>
      </c>
      <c r="Z27" s="69">
        <v>19361</v>
      </c>
      <c r="AA27" s="69">
        <v>23003</v>
      </c>
      <c r="AB27" s="69">
        <v>17204</v>
      </c>
      <c r="AC27" s="69">
        <v>11286</v>
      </c>
      <c r="AD27" s="69">
        <v>79</v>
      </c>
      <c r="AE27" s="69">
        <v>0</v>
      </c>
      <c r="AF27" s="69">
        <v>0</v>
      </c>
      <c r="AG27" s="69">
        <v>0</v>
      </c>
      <c r="AH27" s="69">
        <v>0</v>
      </c>
      <c r="AI27" s="69">
        <v>13114</v>
      </c>
      <c r="AJ27" s="69">
        <v>20407</v>
      </c>
      <c r="AK27" s="70">
        <f>SUM(Y27:AJ27)</f>
        <v>129719</v>
      </c>
      <c r="AL27" s="69">
        <v>25265</v>
      </c>
      <c r="AM27" s="69">
        <v>19361</v>
      </c>
      <c r="AN27" s="69">
        <v>23003</v>
      </c>
      <c r="AO27" s="77">
        <f>SUM(AL27:AN27)</f>
        <v>67629</v>
      </c>
      <c r="AP27" s="35" t="s">
        <v>87</v>
      </c>
      <c r="AQ27" s="35" t="s">
        <v>88</v>
      </c>
      <c r="AR27" s="77">
        <f t="shared" ref="AR27" si="6">X27+AK27+AO27</f>
        <v>259438</v>
      </c>
      <c r="AS27" s="34" t="s">
        <v>85</v>
      </c>
      <c r="AT27" s="35" t="s">
        <v>49</v>
      </c>
      <c r="AU27" s="35" t="s">
        <v>50</v>
      </c>
      <c r="AV27" s="34" t="s">
        <v>60</v>
      </c>
      <c r="AW27" s="42" t="s">
        <v>90</v>
      </c>
      <c r="AX27" s="34" t="s">
        <v>92</v>
      </c>
    </row>
    <row r="28" spans="1:51" s="13" customFormat="1">
      <c r="A28" s="11"/>
      <c r="B28" s="12"/>
      <c r="C28" s="12"/>
      <c r="D28" s="12"/>
      <c r="E28" s="12"/>
      <c r="F28" s="12"/>
      <c r="G28" s="12"/>
      <c r="H28" s="11"/>
      <c r="I28" s="44"/>
      <c r="J28" s="47"/>
      <c r="K28" s="11"/>
      <c r="L28" s="11"/>
      <c r="M28" s="11"/>
      <c r="N28" s="11"/>
      <c r="O28" s="18"/>
      <c r="P28" s="18"/>
      <c r="Q28" s="18"/>
      <c r="R28" s="18"/>
      <c r="S28" s="18"/>
      <c r="T28" s="18"/>
      <c r="U28" s="18"/>
      <c r="V28" s="18"/>
      <c r="W28" s="79" t="s">
        <v>43</v>
      </c>
      <c r="X28" s="79">
        <f>X27</f>
        <v>62090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79" t="s">
        <v>43</v>
      </c>
      <c r="AK28" s="79">
        <f>AK27</f>
        <v>129719</v>
      </c>
      <c r="AL28" s="18"/>
      <c r="AM28" s="18"/>
      <c r="AN28" s="79" t="s">
        <v>43</v>
      </c>
      <c r="AO28" s="79">
        <f>AO27</f>
        <v>67629</v>
      </c>
      <c r="AP28" s="11"/>
      <c r="AQ28" s="79" t="s">
        <v>43</v>
      </c>
      <c r="AR28" s="79">
        <f>AR27</f>
        <v>259438</v>
      </c>
      <c r="AS28" s="11"/>
      <c r="AT28" s="11"/>
      <c r="AU28" s="11"/>
      <c r="AV28" s="11"/>
      <c r="AW28" s="11"/>
      <c r="AX28" s="11"/>
      <c r="AY28" s="15"/>
    </row>
    <row r="29" spans="1:51" s="13" customFormat="1">
      <c r="A29" s="11"/>
      <c r="B29" s="12"/>
      <c r="C29" s="12"/>
      <c r="D29" s="12"/>
      <c r="E29" s="12"/>
      <c r="F29" s="12"/>
      <c r="G29" s="12"/>
      <c r="H29" s="11"/>
      <c r="I29" s="44"/>
      <c r="J29" s="47"/>
      <c r="K29" s="11"/>
      <c r="L29" s="11"/>
      <c r="M29" s="11"/>
      <c r="N29" s="11"/>
      <c r="O29" s="18"/>
      <c r="P29" s="18"/>
      <c r="Q29" s="18"/>
      <c r="R29" s="18"/>
      <c r="S29" s="18"/>
      <c r="T29" s="18"/>
      <c r="U29" s="18"/>
      <c r="V29" s="18"/>
      <c r="W29" s="18"/>
      <c r="X29" s="76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76"/>
      <c r="AL29" s="18"/>
      <c r="AM29" s="18"/>
      <c r="AN29" s="18"/>
      <c r="AO29" s="76"/>
      <c r="AP29" s="11"/>
      <c r="AQ29" s="11"/>
      <c r="AR29" s="76"/>
      <c r="AS29" s="11"/>
      <c r="AT29" s="11"/>
      <c r="AU29" s="11"/>
      <c r="AV29" s="11"/>
      <c r="AW29" s="11"/>
      <c r="AX29" s="11"/>
      <c r="AY29" s="15"/>
    </row>
    <row r="30" spans="1:51" s="13" customFormat="1">
      <c r="A30" s="11"/>
      <c r="B30" s="12"/>
      <c r="C30" s="12"/>
      <c r="D30" s="12"/>
      <c r="E30" s="12"/>
      <c r="F30" s="12"/>
      <c r="G30" s="12"/>
      <c r="H30" s="11"/>
      <c r="I30" s="44"/>
      <c r="J30" s="47"/>
      <c r="K30" s="11"/>
      <c r="L30" s="11"/>
      <c r="M30" s="11"/>
      <c r="N30" s="11"/>
      <c r="O30" s="18"/>
      <c r="P30" s="18"/>
      <c r="Q30" s="18"/>
      <c r="R30" s="18"/>
      <c r="S30" s="18"/>
      <c r="T30" s="18"/>
      <c r="U30" s="18"/>
      <c r="V30" s="18"/>
      <c r="W30" s="18"/>
      <c r="X30" s="76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6"/>
      <c r="AL30" s="18"/>
      <c r="AM30" s="18"/>
      <c r="AN30" s="18"/>
      <c r="AO30" s="76"/>
      <c r="AP30" s="11"/>
      <c r="AQ30" s="11"/>
      <c r="AR30" s="76"/>
      <c r="AS30" s="11"/>
      <c r="AT30" s="11"/>
      <c r="AU30" s="11"/>
      <c r="AV30" s="11"/>
      <c r="AW30" s="11"/>
      <c r="AX30" s="11"/>
      <c r="AY30" s="15"/>
    </row>
    <row r="31" spans="1:51">
      <c r="J31" s="47"/>
    </row>
    <row r="32" spans="1:51" s="13" customFormat="1" ht="15.75">
      <c r="A32" s="11"/>
      <c r="B32" s="21"/>
      <c r="C32" s="21"/>
      <c r="D32" s="21"/>
      <c r="E32" s="21"/>
      <c r="F32" s="120" t="s">
        <v>64</v>
      </c>
      <c r="G32" s="120"/>
      <c r="H32" s="120"/>
      <c r="I32" s="120"/>
      <c r="J32" s="46">
        <f>X10+X16+X22+X28</f>
        <v>276530</v>
      </c>
      <c r="K32" s="11"/>
      <c r="L32" s="11"/>
      <c r="M32" s="11"/>
      <c r="N32" s="11"/>
      <c r="O32" s="18"/>
      <c r="P32" s="18"/>
      <c r="Q32" s="18"/>
      <c r="R32" s="18"/>
      <c r="S32" s="18"/>
      <c r="T32" s="18"/>
      <c r="U32" s="18"/>
      <c r="V32" s="18"/>
      <c r="W32" s="18"/>
      <c r="X32" s="76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76"/>
      <c r="AL32" s="18"/>
      <c r="AM32" s="18"/>
      <c r="AN32" s="18"/>
      <c r="AO32" s="76"/>
      <c r="AP32" s="11"/>
      <c r="AQ32" s="11"/>
      <c r="AR32" s="76"/>
      <c r="AS32" s="11"/>
      <c r="AT32" s="11"/>
      <c r="AU32" s="11"/>
      <c r="AV32" s="11"/>
      <c r="AW32" s="11"/>
      <c r="AX32" s="11"/>
    </row>
    <row r="33" spans="1:50" s="13" customFormat="1" ht="15.75">
      <c r="A33" s="11"/>
      <c r="B33" s="21"/>
      <c r="C33" s="21"/>
      <c r="D33" s="21"/>
      <c r="E33" s="21"/>
      <c r="F33" s="22"/>
      <c r="G33" s="22"/>
      <c r="H33" s="22"/>
      <c r="I33" s="41"/>
      <c r="J33" s="48"/>
      <c r="K33" s="11"/>
      <c r="L33" s="11"/>
      <c r="M33" s="11"/>
      <c r="N33" s="11"/>
      <c r="O33" s="18"/>
      <c r="P33" s="18"/>
      <c r="Q33" s="18"/>
      <c r="R33" s="18"/>
      <c r="S33" s="18"/>
      <c r="T33" s="18"/>
      <c r="U33" s="18"/>
      <c r="V33" s="18"/>
      <c r="W33" s="18"/>
      <c r="X33" s="76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76"/>
      <c r="AL33" s="18"/>
      <c r="AM33" s="18"/>
      <c r="AN33" s="18"/>
      <c r="AO33" s="76"/>
      <c r="AP33" s="11"/>
      <c r="AQ33" s="11"/>
      <c r="AR33" s="76"/>
      <c r="AS33" s="11"/>
      <c r="AT33" s="11"/>
      <c r="AU33" s="11"/>
      <c r="AV33" s="11"/>
      <c r="AW33" s="11"/>
      <c r="AX33" s="11"/>
    </row>
    <row r="34" spans="1:50" s="13" customFormat="1" ht="15.75">
      <c r="A34" s="11"/>
      <c r="B34" s="21"/>
      <c r="C34" s="21"/>
      <c r="D34" s="21"/>
      <c r="E34" s="21"/>
      <c r="F34" s="120" t="s">
        <v>55</v>
      </c>
      <c r="G34" s="120"/>
      <c r="H34" s="120"/>
      <c r="I34" s="120"/>
      <c r="J34" s="49">
        <f>AK10+AK16+AK22+AK28</f>
        <v>538781</v>
      </c>
      <c r="K34" s="11"/>
      <c r="L34" s="11"/>
      <c r="M34" s="11"/>
      <c r="N34" s="11"/>
      <c r="O34" s="18"/>
      <c r="P34" s="18"/>
      <c r="Q34" s="18"/>
      <c r="R34" s="18"/>
      <c r="S34" s="18"/>
      <c r="T34" s="18"/>
      <c r="U34" s="18"/>
      <c r="V34" s="18"/>
      <c r="W34" s="18"/>
      <c r="X34" s="76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76"/>
      <c r="AL34" s="18"/>
      <c r="AM34" s="18"/>
      <c r="AN34" s="18"/>
      <c r="AO34" s="76"/>
      <c r="AP34" s="11"/>
      <c r="AQ34" s="11"/>
      <c r="AR34" s="76"/>
      <c r="AS34" s="11"/>
      <c r="AT34" s="11"/>
      <c r="AU34" s="11"/>
      <c r="AV34" s="11"/>
      <c r="AW34" s="11"/>
      <c r="AX34" s="11"/>
    </row>
    <row r="35" spans="1:50" s="13" customFormat="1" ht="15.75">
      <c r="A35" s="11"/>
      <c r="B35" s="21"/>
      <c r="C35" s="21"/>
      <c r="D35" s="21"/>
      <c r="E35" s="21"/>
      <c r="F35" s="22"/>
      <c r="G35" s="22"/>
      <c r="H35" s="22"/>
      <c r="I35" s="41"/>
      <c r="J35" s="48"/>
      <c r="K35" s="11"/>
      <c r="L35" s="11"/>
      <c r="M35" s="11"/>
      <c r="N35" s="11"/>
      <c r="O35" s="18"/>
      <c r="P35" s="18"/>
      <c r="Q35" s="18"/>
      <c r="R35" s="18"/>
      <c r="S35" s="18"/>
      <c r="T35" s="18"/>
      <c r="U35" s="18"/>
      <c r="V35" s="18"/>
      <c r="W35" s="18"/>
      <c r="X35" s="76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76"/>
      <c r="AL35" s="18"/>
      <c r="AM35" s="18"/>
      <c r="AN35" s="18"/>
      <c r="AO35" s="76"/>
      <c r="AP35" s="11"/>
      <c r="AQ35" s="11"/>
      <c r="AR35" s="76"/>
      <c r="AS35" s="11"/>
      <c r="AT35" s="11"/>
      <c r="AU35" s="11"/>
      <c r="AV35" s="11"/>
      <c r="AW35" s="11"/>
      <c r="AX35" s="11"/>
    </row>
    <row r="36" spans="1:50" s="13" customFormat="1" ht="15.75">
      <c r="A36" s="11"/>
      <c r="B36" s="21"/>
      <c r="C36" s="21"/>
      <c r="D36" s="21"/>
      <c r="E36" s="21"/>
      <c r="F36" s="120" t="s">
        <v>65</v>
      </c>
      <c r="G36" s="120"/>
      <c r="H36" s="120"/>
      <c r="I36" s="120"/>
      <c r="J36" s="49">
        <f>AO10+AO16+AO22+AO28</f>
        <v>262251</v>
      </c>
      <c r="K36" s="11"/>
      <c r="L36" s="11"/>
      <c r="M36" s="11"/>
      <c r="N36" s="11"/>
      <c r="O36" s="18"/>
      <c r="P36" s="18"/>
      <c r="Q36" s="18"/>
      <c r="R36" s="18"/>
      <c r="S36" s="18"/>
      <c r="T36" s="18"/>
      <c r="U36" s="18"/>
      <c r="V36" s="18"/>
      <c r="W36" s="18"/>
      <c r="X36" s="76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76"/>
      <c r="AL36" s="18"/>
      <c r="AM36" s="18"/>
      <c r="AN36" s="18"/>
      <c r="AO36" s="76"/>
      <c r="AP36" s="11"/>
      <c r="AQ36" s="11"/>
      <c r="AR36" s="76"/>
      <c r="AS36" s="11"/>
      <c r="AT36" s="11"/>
      <c r="AU36" s="11"/>
      <c r="AV36" s="11"/>
      <c r="AW36" s="11"/>
      <c r="AX36" s="11"/>
    </row>
    <row r="37" spans="1:50" s="13" customFormat="1" ht="15.75">
      <c r="A37" s="11"/>
      <c r="B37" s="21"/>
      <c r="C37" s="21"/>
      <c r="D37" s="21"/>
      <c r="E37" s="21"/>
      <c r="F37" s="43"/>
      <c r="G37" s="43"/>
      <c r="H37" s="43"/>
      <c r="I37" s="43"/>
      <c r="J37" s="48"/>
      <c r="K37" s="11"/>
      <c r="L37" s="11"/>
      <c r="M37" s="11"/>
      <c r="N37" s="11"/>
      <c r="O37" s="18"/>
      <c r="P37" s="18"/>
      <c r="Q37" s="18"/>
      <c r="R37" s="18"/>
      <c r="S37" s="18"/>
      <c r="T37" s="18"/>
      <c r="U37" s="18"/>
      <c r="V37" s="18"/>
      <c r="W37" s="18"/>
      <c r="X37" s="76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76"/>
      <c r="AL37" s="18"/>
      <c r="AM37" s="18"/>
      <c r="AN37" s="18"/>
      <c r="AO37" s="76"/>
      <c r="AP37" s="11"/>
      <c r="AQ37" s="11"/>
      <c r="AR37" s="76"/>
      <c r="AS37" s="11"/>
      <c r="AT37" s="11"/>
      <c r="AU37" s="11"/>
      <c r="AV37" s="11"/>
      <c r="AW37" s="11"/>
      <c r="AX37" s="11"/>
    </row>
    <row r="38" spans="1:50" s="13" customFormat="1" ht="15.75">
      <c r="A38" s="11"/>
      <c r="B38" s="23"/>
      <c r="C38" s="23"/>
      <c r="D38" s="23"/>
      <c r="E38" s="23"/>
      <c r="F38" s="120" t="s">
        <v>56</v>
      </c>
      <c r="G38" s="120"/>
      <c r="H38" s="120"/>
      <c r="I38" s="120"/>
      <c r="J38" s="49">
        <f>J32+J34+J36</f>
        <v>1077562</v>
      </c>
      <c r="K38" s="11"/>
      <c r="L38" s="11"/>
      <c r="M38" s="11"/>
      <c r="N38" s="50">
        <f>AR28+AR22+AR16+AR10</f>
        <v>1077562</v>
      </c>
      <c r="O38" s="18"/>
      <c r="P38" s="18"/>
      <c r="Q38" s="18"/>
      <c r="R38" s="18"/>
      <c r="S38" s="18"/>
      <c r="T38" s="18"/>
      <c r="U38" s="18"/>
      <c r="V38" s="18"/>
      <c r="W38" s="18"/>
      <c r="X38" s="76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6"/>
      <c r="AL38" s="18"/>
      <c r="AM38" s="18"/>
      <c r="AN38" s="18"/>
      <c r="AO38" s="76"/>
      <c r="AP38" s="11"/>
      <c r="AQ38" s="11"/>
      <c r="AR38" s="76"/>
      <c r="AS38" s="11"/>
      <c r="AT38" s="11"/>
      <c r="AU38" s="11"/>
      <c r="AV38" s="11"/>
      <c r="AW38" s="11"/>
      <c r="AX38" s="11"/>
    </row>
    <row r="40" spans="1:50" ht="15.75">
      <c r="J40" s="45"/>
    </row>
    <row r="43" spans="1:50" ht="15.75">
      <c r="AK43" s="46"/>
      <c r="AL43" s="24"/>
      <c r="AM43" s="24"/>
      <c r="AN43" s="24"/>
      <c r="AO43" s="46"/>
    </row>
    <row r="44" spans="1:50" ht="15.75">
      <c r="AK44" s="46"/>
      <c r="AL44" s="24"/>
      <c r="AM44" s="24"/>
      <c r="AN44" s="24"/>
      <c r="AO44" s="46"/>
    </row>
    <row r="45" spans="1:50" ht="15.75">
      <c r="AK45" s="46"/>
      <c r="AL45" s="24"/>
      <c r="AM45" s="24"/>
      <c r="AN45" s="24"/>
      <c r="AO45" s="46"/>
    </row>
    <row r="46" spans="1:50" ht="15.75">
      <c r="AK46" s="46"/>
      <c r="AL46" s="24"/>
      <c r="AM46" s="24"/>
      <c r="AN46" s="24"/>
      <c r="AO46" s="46"/>
    </row>
    <row r="47" spans="1:50" ht="15.75">
      <c r="AK47" s="46"/>
      <c r="AL47" s="24"/>
      <c r="AM47" s="24"/>
      <c r="AN47" s="24"/>
      <c r="AO47" s="46"/>
    </row>
  </sheetData>
  <autoFilter ref="K1:N40"/>
  <mergeCells count="80">
    <mergeCell ref="C2:N2"/>
    <mergeCell ref="F32:I32"/>
    <mergeCell ref="F34:I34"/>
    <mergeCell ref="F38:I38"/>
    <mergeCell ref="D3:D4"/>
    <mergeCell ref="F36:I36"/>
    <mergeCell ref="M3:M4"/>
    <mergeCell ref="N3:N4"/>
    <mergeCell ref="C12:N12"/>
    <mergeCell ref="F13:F14"/>
    <mergeCell ref="G13:G14"/>
    <mergeCell ref="H13:H14"/>
    <mergeCell ref="I13:I14"/>
    <mergeCell ref="J13:J14"/>
    <mergeCell ref="K13:K14"/>
    <mergeCell ref="L13:L14"/>
    <mergeCell ref="A3:A4"/>
    <mergeCell ref="B3:B4"/>
    <mergeCell ref="C3:C4"/>
    <mergeCell ref="E3:E4"/>
    <mergeCell ref="F3:F4"/>
    <mergeCell ref="Y3:AK3"/>
    <mergeCell ref="AP3:AQ3"/>
    <mergeCell ref="AL3:AO3"/>
    <mergeCell ref="G3:G4"/>
    <mergeCell ref="H3:H4"/>
    <mergeCell ref="I3:I4"/>
    <mergeCell ref="J3:J4"/>
    <mergeCell ref="K3:K4"/>
    <mergeCell ref="L3:L4"/>
    <mergeCell ref="O3:X3"/>
    <mergeCell ref="A13:A14"/>
    <mergeCell ref="B13:B14"/>
    <mergeCell ref="C13:C14"/>
    <mergeCell ref="D13:D14"/>
    <mergeCell ref="E13:E14"/>
    <mergeCell ref="M13:M14"/>
    <mergeCell ref="N13:N14"/>
    <mergeCell ref="O13:X13"/>
    <mergeCell ref="Y13:AK13"/>
    <mergeCell ref="AL13:AO13"/>
    <mergeCell ref="AP13:AQ13"/>
    <mergeCell ref="C18:N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X19"/>
    <mergeCell ref="Y19:AK19"/>
    <mergeCell ref="AL19:AO19"/>
    <mergeCell ref="AP19:AQ19"/>
    <mergeCell ref="C24:N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P25:AQ25"/>
    <mergeCell ref="M25:M26"/>
    <mergeCell ref="N25:N26"/>
    <mergeCell ref="O25:X25"/>
    <mergeCell ref="Y25:AK25"/>
    <mergeCell ref="AL25:AO25"/>
  </mergeCells>
  <pageMargins left="0.42" right="0.32" top="0.55000000000000004" bottom="0.54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/>
  </sheetViews>
  <sheetFormatPr defaultRowHeight="12.75"/>
  <cols>
    <col min="1" max="1" width="12.75" style="52" bestFit="1" customWidth="1"/>
    <col min="2" max="2" width="9" style="52"/>
    <col min="3" max="3" width="9.125" style="52" bestFit="1" customWidth="1"/>
    <col min="4" max="4" width="11.375" style="52" bestFit="1" customWidth="1"/>
    <col min="5" max="7" width="11.375" style="52" customWidth="1"/>
    <col min="8" max="8" width="11.375" style="52" bestFit="1" customWidth="1"/>
    <col min="9" max="10" width="10" style="52" customWidth="1"/>
    <col min="11" max="11" width="10.125" style="52" customWidth="1"/>
    <col min="12" max="12" width="10.875" style="52" customWidth="1"/>
    <col min="13" max="13" width="11.5" style="52" bestFit="1" customWidth="1"/>
    <col min="14" max="23" width="10.125" style="52" customWidth="1"/>
    <col min="24" max="24" width="12.375" style="52" bestFit="1" customWidth="1"/>
    <col min="25" max="27" width="10.875" style="52" customWidth="1"/>
    <col min="28" max="28" width="18.75" style="52" customWidth="1"/>
    <col min="29" max="16384" width="9" style="52"/>
  </cols>
  <sheetData>
    <row r="1" spans="1:28" ht="13.5" thickBot="1"/>
    <row r="2" spans="1:28">
      <c r="A2" s="121" t="s">
        <v>35</v>
      </c>
      <c r="B2" s="130" t="s">
        <v>36</v>
      </c>
      <c r="C2" s="132" t="s">
        <v>37</v>
      </c>
      <c r="D2" s="123">
        <v>2021</v>
      </c>
      <c r="E2" s="127"/>
      <c r="F2" s="127"/>
      <c r="G2" s="127"/>
      <c r="H2" s="124"/>
      <c r="I2" s="124"/>
      <c r="J2" s="124"/>
      <c r="K2" s="124"/>
      <c r="L2" s="125"/>
      <c r="M2" s="123">
        <v>2022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5"/>
      <c r="Y2" s="134">
        <v>2023</v>
      </c>
      <c r="Z2" s="135"/>
      <c r="AA2" s="136"/>
      <c r="AB2" s="128" t="s">
        <v>38</v>
      </c>
    </row>
    <row r="3" spans="1:28" ht="24" customHeight="1" thickBot="1">
      <c r="A3" s="122"/>
      <c r="B3" s="131"/>
      <c r="C3" s="133"/>
      <c r="D3" s="72" t="s">
        <v>9</v>
      </c>
      <c r="E3" s="89" t="s">
        <v>10</v>
      </c>
      <c r="F3" s="71" t="s">
        <v>11</v>
      </c>
      <c r="G3" s="89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3" t="s">
        <v>17</v>
      </c>
      <c r="M3" s="72" t="s">
        <v>6</v>
      </c>
      <c r="N3" s="71" t="s">
        <v>7</v>
      </c>
      <c r="O3" s="71" t="s">
        <v>8</v>
      </c>
      <c r="P3" s="71" t="s">
        <v>9</v>
      </c>
      <c r="Q3" s="71" t="s">
        <v>10</v>
      </c>
      <c r="R3" s="71" t="s">
        <v>11</v>
      </c>
      <c r="S3" s="71" t="s">
        <v>12</v>
      </c>
      <c r="T3" s="71" t="s">
        <v>13</v>
      </c>
      <c r="U3" s="71" t="s">
        <v>14</v>
      </c>
      <c r="V3" s="71" t="s">
        <v>15</v>
      </c>
      <c r="W3" s="71" t="s">
        <v>16</v>
      </c>
      <c r="X3" s="73" t="s">
        <v>17</v>
      </c>
      <c r="Y3" s="72" t="s">
        <v>6</v>
      </c>
      <c r="Z3" s="71" t="s">
        <v>7</v>
      </c>
      <c r="AA3" s="73" t="s">
        <v>8</v>
      </c>
      <c r="AB3" s="129"/>
    </row>
    <row r="4" spans="1:28">
      <c r="A4" s="121" t="s">
        <v>47</v>
      </c>
      <c r="B4" s="53" t="s">
        <v>23</v>
      </c>
      <c r="C4" s="54"/>
      <c r="D4" s="86"/>
      <c r="E4" s="87"/>
      <c r="F4" s="87"/>
      <c r="G4" s="87"/>
      <c r="H4" s="87"/>
      <c r="I4" s="87"/>
      <c r="J4" s="87"/>
      <c r="K4" s="87"/>
      <c r="L4" s="88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83"/>
      <c r="Z4" s="84"/>
      <c r="AA4" s="85"/>
      <c r="AB4" s="81">
        <f t="shared" ref="AB4:AB11" si="0">SUM(D4:AA4)</f>
        <v>0</v>
      </c>
    </row>
    <row r="5" spans="1:28">
      <c r="A5" s="122"/>
      <c r="B5" s="53" t="s">
        <v>25</v>
      </c>
      <c r="C5" s="54">
        <v>1</v>
      </c>
      <c r="D5" s="63">
        <f>'Wykaz punktów poboru'!O9</f>
        <v>100</v>
      </c>
      <c r="E5" s="55">
        <f>'Wykaz punktów poboru'!P9</f>
        <v>100</v>
      </c>
      <c r="F5" s="55">
        <f>'Wykaz punktów poboru'!Q9</f>
        <v>100</v>
      </c>
      <c r="G5" s="55">
        <f>'Wykaz punktów poboru'!R9</f>
        <v>104</v>
      </c>
      <c r="H5" s="55">
        <f>'Wykaz punktów poboru'!S9</f>
        <v>104</v>
      </c>
      <c r="I5" s="55">
        <f>'Wykaz punktów poboru'!T9</f>
        <v>100</v>
      </c>
      <c r="J5" s="55">
        <f>'Wykaz punktów poboru'!U9</f>
        <v>100</v>
      </c>
      <c r="K5" s="55">
        <f>'Wykaz punktów poboru'!V9</f>
        <v>100</v>
      </c>
      <c r="L5" s="80">
        <f>'Wykaz punktów poboru'!W9</f>
        <v>100</v>
      </c>
      <c r="M5" s="63">
        <f>'Wykaz punktów poboru'!Y9</f>
        <v>100</v>
      </c>
      <c r="N5" s="55">
        <f>'Wykaz punktów poboru'!Z9</f>
        <v>100</v>
      </c>
      <c r="O5" s="55">
        <f>'Wykaz punktów poboru'!AA9</f>
        <v>100</v>
      </c>
      <c r="P5" s="55">
        <f>'Wykaz punktów poboru'!AB9</f>
        <v>100</v>
      </c>
      <c r="Q5" s="55">
        <f>'Wykaz punktów poboru'!AC9</f>
        <v>100</v>
      </c>
      <c r="R5" s="55">
        <f>'Wykaz punktów poboru'!AD9</f>
        <v>100</v>
      </c>
      <c r="S5" s="55">
        <f>'Wykaz punktów poboru'!AE9</f>
        <v>104</v>
      </c>
      <c r="T5" s="55">
        <f>'Wykaz punktów poboru'!AF9</f>
        <v>104</v>
      </c>
      <c r="U5" s="55">
        <f>'Wykaz punktów poboru'!AG9</f>
        <v>100</v>
      </c>
      <c r="V5" s="55">
        <f>'Wykaz punktów poboru'!AH9</f>
        <v>100</v>
      </c>
      <c r="W5" s="55">
        <f>'Wykaz punktów poboru'!AI9</f>
        <v>100</v>
      </c>
      <c r="X5" s="64">
        <f>'Wykaz punktów poboru'!AJ9</f>
        <v>100</v>
      </c>
      <c r="Y5" s="63">
        <f>'Wykaz punktów poboru'!AL9</f>
        <v>100</v>
      </c>
      <c r="Z5" s="55">
        <f>'Wykaz punktów poboru'!AM9</f>
        <v>100</v>
      </c>
      <c r="AA5" s="64">
        <f>'Wykaz punktów poboru'!AN9</f>
        <v>100</v>
      </c>
      <c r="AB5" s="82">
        <f t="shared" si="0"/>
        <v>2416</v>
      </c>
    </row>
    <row r="6" spans="1:28">
      <c r="A6" s="126" t="s">
        <v>46</v>
      </c>
      <c r="B6" s="53" t="s">
        <v>23</v>
      </c>
      <c r="C6" s="54"/>
      <c r="D6" s="63"/>
      <c r="E6" s="55"/>
      <c r="F6" s="55"/>
      <c r="G6" s="55"/>
      <c r="H6" s="55"/>
      <c r="I6" s="55"/>
      <c r="J6" s="55"/>
      <c r="K6" s="55"/>
      <c r="L6" s="80"/>
      <c r="M6" s="65"/>
      <c r="N6" s="56"/>
      <c r="O6" s="56"/>
      <c r="P6" s="56"/>
      <c r="Q6" s="56"/>
      <c r="R6" s="56"/>
      <c r="S6" s="56"/>
      <c r="T6" s="56"/>
      <c r="U6" s="56"/>
      <c r="V6" s="56"/>
      <c r="W6" s="56"/>
      <c r="X6" s="66"/>
      <c r="Y6" s="65"/>
      <c r="Z6" s="56"/>
      <c r="AA6" s="66"/>
      <c r="AB6" s="82">
        <f t="shared" si="0"/>
        <v>0</v>
      </c>
    </row>
    <row r="7" spans="1:28">
      <c r="A7" s="126"/>
      <c r="B7" s="53" t="s">
        <v>25</v>
      </c>
      <c r="C7" s="54">
        <v>4</v>
      </c>
      <c r="D7" s="63">
        <f>'Wykaz punktów poboru'!O5+'Wykaz punktów poboru'!O6+'Wykaz punktów poboru'!O8+'Wykaz punktów poboru'!O15</f>
        <v>16501</v>
      </c>
      <c r="E7" s="55">
        <f>'Wykaz punktów poboru'!P5+'Wykaz punktów poboru'!P6+'Wykaz punktów poboru'!P8+'Wykaz punktów poboru'!P15</f>
        <v>6736</v>
      </c>
      <c r="F7" s="55">
        <f>'Wykaz punktów poboru'!Q5+'Wykaz punktów poboru'!Q6+'Wykaz punktów poboru'!Q8+'Wykaz punktów poboru'!Q15</f>
        <v>4807</v>
      </c>
      <c r="G7" s="55">
        <f>'Wykaz punktów poboru'!R5+'Wykaz punktów poboru'!R6+'Wykaz punktów poboru'!R8+'Wykaz punktów poboru'!R15</f>
        <v>254</v>
      </c>
      <c r="H7" s="55">
        <f>'Wykaz punktów poboru'!S5+'Wykaz punktów poboru'!S6+'Wykaz punktów poboru'!S8+'Wykaz punktów poboru'!S15</f>
        <v>215</v>
      </c>
      <c r="I7" s="55">
        <f>'Wykaz punktów poboru'!T5+'Wykaz punktów poboru'!T6+'Wykaz punktów poboru'!T8+'Wykaz punktów poboru'!T15</f>
        <v>209</v>
      </c>
      <c r="J7" s="55">
        <f>'Wykaz punktów poboru'!U5+'Wykaz punktów poboru'!U6+'Wykaz punktów poboru'!U8+'Wykaz punktów poboru'!U15</f>
        <v>2268</v>
      </c>
      <c r="K7" s="55">
        <f>'Wykaz punktów poboru'!V5+'Wykaz punktów poboru'!V6+'Wykaz punktów poboru'!V8+'Wykaz punktów poboru'!V15</f>
        <v>17693</v>
      </c>
      <c r="L7" s="80">
        <f>'Wykaz punktów poboru'!W5+'Wykaz punktów poboru'!W6+'Wykaz punktów poboru'!W8+'Wykaz punktów poboru'!W15</f>
        <v>19402</v>
      </c>
      <c r="M7" s="63">
        <f>'Wykaz punktów poboru'!Y5+'Wykaz punktów poboru'!Y6+'Wykaz punktów poboru'!Y8+'Wykaz punktów poboru'!Y15</f>
        <v>22924</v>
      </c>
      <c r="N7" s="55">
        <f>'Wykaz punktów poboru'!Z5+'Wykaz punktów poboru'!Z6+'Wykaz punktów poboru'!Z8+'Wykaz punktów poboru'!Z15</f>
        <v>22556</v>
      </c>
      <c r="O7" s="55">
        <f>'Wykaz punktów poboru'!AA5+'Wykaz punktów poboru'!AA6+'Wykaz punktów poboru'!AA8+'Wykaz punktów poboru'!AA15</f>
        <v>17933</v>
      </c>
      <c r="P7" s="55">
        <f>'Wykaz punktów poboru'!AB5+'Wykaz punktów poboru'!AB6+'Wykaz punktów poboru'!AB8+'Wykaz punktów poboru'!AB15</f>
        <v>16501</v>
      </c>
      <c r="Q7" s="55">
        <f>'Wykaz punktów poboru'!AC5+'Wykaz punktów poboru'!AC6+'Wykaz punktów poboru'!AC8+'Wykaz punktów poboru'!AC15</f>
        <v>6736</v>
      </c>
      <c r="R7" s="55">
        <f>'Wykaz punktów poboru'!AD5+'Wykaz punktów poboru'!AD6+'Wykaz punktów poboru'!AD8+'Wykaz punktów poboru'!AD15</f>
        <v>4807</v>
      </c>
      <c r="S7" s="55">
        <f>'Wykaz punktów poboru'!AE5+'Wykaz punktów poboru'!AE6+'Wykaz punktów poboru'!AE8+'Wykaz punktów poboru'!AE15</f>
        <v>254</v>
      </c>
      <c r="T7" s="55">
        <f>'Wykaz punktów poboru'!AF5+'Wykaz punktów poboru'!AF6+'Wykaz punktów poboru'!AF8+'Wykaz punktów poboru'!AF15</f>
        <v>215</v>
      </c>
      <c r="U7" s="55">
        <f>'Wykaz punktów poboru'!AG5+'Wykaz punktów poboru'!AG6+'Wykaz punktów poboru'!AG8+'Wykaz punktów poboru'!AG15</f>
        <v>209</v>
      </c>
      <c r="V7" s="55">
        <f>'Wykaz punktów poboru'!AH5+'Wykaz punktów poboru'!AH6+'Wykaz punktów poboru'!AH8+'Wykaz punktów poboru'!AH15</f>
        <v>2268</v>
      </c>
      <c r="W7" s="55">
        <f>'Wykaz punktów poboru'!AI5+'Wykaz punktów poboru'!AI6+'Wykaz punktów poboru'!AI8+'Wykaz punktów poboru'!AI15</f>
        <v>17693</v>
      </c>
      <c r="X7" s="64">
        <f>'Wykaz punktów poboru'!AJ5+'Wykaz punktów poboru'!AJ6+'Wykaz punktów poboru'!AJ8+'Wykaz punktów poboru'!AJ15</f>
        <v>19402</v>
      </c>
      <c r="Y7" s="63">
        <f>'Wykaz punktów poboru'!AL5+'Wykaz punktów poboru'!AL6+'Wykaz punktów poboru'!AL8+'Wykaz punktów poboru'!AL15</f>
        <v>22924</v>
      </c>
      <c r="Z7" s="55">
        <f>'Wykaz punktów poboru'!AM5+'Wykaz punktów poboru'!AM6+'Wykaz punktów poboru'!AM8+'Wykaz punktów poboru'!AM15</f>
        <v>22556</v>
      </c>
      <c r="AA7" s="64">
        <f>'Wykaz punktów poboru'!AN5+'Wykaz punktów poboru'!AN6+'Wykaz punktów poboru'!AN8+'Wykaz punktów poboru'!AN15</f>
        <v>17933</v>
      </c>
      <c r="AB7" s="82">
        <f t="shared" si="0"/>
        <v>262996</v>
      </c>
    </row>
    <row r="8" spans="1:28">
      <c r="A8" s="126" t="s">
        <v>26</v>
      </c>
      <c r="B8" s="53" t="s">
        <v>23</v>
      </c>
      <c r="C8" s="54"/>
      <c r="D8" s="63"/>
      <c r="E8" s="55"/>
      <c r="F8" s="55"/>
      <c r="G8" s="55"/>
      <c r="H8" s="55"/>
      <c r="I8" s="55"/>
      <c r="J8" s="55"/>
      <c r="K8" s="55"/>
      <c r="L8" s="80"/>
      <c r="M8" s="65"/>
      <c r="N8" s="56"/>
      <c r="O8" s="56"/>
      <c r="P8" s="56"/>
      <c r="Q8" s="56"/>
      <c r="R8" s="56"/>
      <c r="S8" s="56"/>
      <c r="T8" s="56"/>
      <c r="U8" s="56"/>
      <c r="V8" s="56"/>
      <c r="W8" s="56"/>
      <c r="X8" s="66"/>
      <c r="Y8" s="65"/>
      <c r="Z8" s="56"/>
      <c r="AA8" s="66"/>
      <c r="AB8" s="82">
        <f t="shared" si="0"/>
        <v>0</v>
      </c>
    </row>
    <row r="9" spans="1:28">
      <c r="A9" s="126"/>
      <c r="B9" s="53" t="s">
        <v>25</v>
      </c>
      <c r="C9" s="54">
        <v>1</v>
      </c>
      <c r="D9" s="63">
        <f>'Wykaz punktów poboru'!O27</f>
        <v>17204</v>
      </c>
      <c r="E9" s="55">
        <f>'Wykaz punktów poboru'!P27</f>
        <v>11286</v>
      </c>
      <c r="F9" s="55">
        <f>'Wykaz punktów poboru'!Q27</f>
        <v>79</v>
      </c>
      <c r="G9" s="55">
        <f>'Wykaz punktów poboru'!R27</f>
        <v>0</v>
      </c>
      <c r="H9" s="55">
        <f>'Wykaz punktów poboru'!S27</f>
        <v>0</v>
      </c>
      <c r="I9" s="55">
        <f>'Wykaz punktów poboru'!T27</f>
        <v>0</v>
      </c>
      <c r="J9" s="55">
        <f>'Wykaz punktów poboru'!U27</f>
        <v>0</v>
      </c>
      <c r="K9" s="55">
        <f>'Wykaz punktów poboru'!V27</f>
        <v>13114</v>
      </c>
      <c r="L9" s="80">
        <f>'Wykaz punktów poboru'!W27</f>
        <v>20407</v>
      </c>
      <c r="M9" s="63">
        <f>'Wykaz punktów poboru'!Y27</f>
        <v>25265</v>
      </c>
      <c r="N9" s="55">
        <f>'Wykaz punktów poboru'!Z27</f>
        <v>19361</v>
      </c>
      <c r="O9" s="55">
        <f>'Wykaz punktów poboru'!AA27</f>
        <v>23003</v>
      </c>
      <c r="P9" s="55">
        <f>'Wykaz punktów poboru'!AB27</f>
        <v>17204</v>
      </c>
      <c r="Q9" s="55">
        <f>'Wykaz punktów poboru'!AC27</f>
        <v>11286</v>
      </c>
      <c r="R9" s="55">
        <f>'Wykaz punktów poboru'!AD27</f>
        <v>79</v>
      </c>
      <c r="S9" s="55">
        <f>'Wykaz punktów poboru'!AE27</f>
        <v>0</v>
      </c>
      <c r="T9" s="55">
        <f>'Wykaz punktów poboru'!AF27</f>
        <v>0</v>
      </c>
      <c r="U9" s="55">
        <f>'Wykaz punktów poboru'!AG27</f>
        <v>0</v>
      </c>
      <c r="V9" s="55">
        <f>'Wykaz punktów poboru'!AH27</f>
        <v>0</v>
      </c>
      <c r="W9" s="55">
        <f>'Wykaz punktów poboru'!AI27</f>
        <v>13114</v>
      </c>
      <c r="X9" s="64">
        <f>'Wykaz punktów poboru'!AJ27</f>
        <v>20407</v>
      </c>
      <c r="Y9" s="63">
        <f>'Wykaz punktów poboru'!AL27</f>
        <v>25265</v>
      </c>
      <c r="Z9" s="55">
        <f>'Wykaz punktów poboru'!AM27</f>
        <v>19361</v>
      </c>
      <c r="AA9" s="64">
        <f>'Wykaz punktów poboru'!AN27</f>
        <v>23003</v>
      </c>
      <c r="AB9" s="82">
        <f t="shared" si="0"/>
        <v>259438</v>
      </c>
    </row>
    <row r="10" spans="1:28">
      <c r="A10" s="121" t="s">
        <v>27</v>
      </c>
      <c r="B10" s="53" t="s">
        <v>23</v>
      </c>
      <c r="C10" s="54"/>
      <c r="D10" s="63"/>
      <c r="E10" s="55"/>
      <c r="F10" s="55"/>
      <c r="G10" s="55"/>
      <c r="H10" s="55"/>
      <c r="I10" s="55"/>
      <c r="J10" s="55"/>
      <c r="K10" s="55"/>
      <c r="L10" s="80"/>
      <c r="M10" s="6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66"/>
      <c r="Y10" s="65"/>
      <c r="Z10" s="56"/>
      <c r="AA10" s="66"/>
      <c r="AB10" s="82">
        <f t="shared" si="0"/>
        <v>0</v>
      </c>
    </row>
    <row r="11" spans="1:28" ht="13.5" thickBot="1">
      <c r="A11" s="122"/>
      <c r="B11" s="53" t="s">
        <v>25</v>
      </c>
      <c r="C11" s="90">
        <v>2</v>
      </c>
      <c r="D11" s="91">
        <f>'Wykaz punktów poboru'!O7+'Wykaz punktów poboru'!O21</f>
        <v>15665</v>
      </c>
      <c r="E11" s="92">
        <f>'Wykaz punktów poboru'!P7+'Wykaz punktów poboru'!P21</f>
        <v>7954</v>
      </c>
      <c r="F11" s="92">
        <f>'Wykaz punktów poboru'!Q7+'Wykaz punktów poboru'!Q21</f>
        <v>3029</v>
      </c>
      <c r="G11" s="92">
        <f>'Wykaz punktów poboru'!R7+'Wykaz punktów poboru'!R21</f>
        <v>2346</v>
      </c>
      <c r="H11" s="92">
        <f>'Wykaz punktów poboru'!S7+'Wykaz punktów poboru'!S21</f>
        <v>1266</v>
      </c>
      <c r="I11" s="92">
        <f>'Wykaz punktów poboru'!T7+'Wykaz punktów poboru'!T21</f>
        <v>3048</v>
      </c>
      <c r="J11" s="92">
        <f>'Wykaz punktów poboru'!U7+'Wykaz punktów poboru'!U21</f>
        <v>28487</v>
      </c>
      <c r="K11" s="92">
        <f>'Wykaz punktów poboru'!V7+'Wykaz punktów poboru'!V21</f>
        <v>40880</v>
      </c>
      <c r="L11" s="93">
        <f>'Wykaz punktów poboru'!W7+'Wykaz punktów poboru'!W21</f>
        <v>42772</v>
      </c>
      <c r="M11" s="91">
        <f>'Wykaz punktów poboru'!Y7+'Wykaz punktów poboru'!Y21</f>
        <v>55145</v>
      </c>
      <c r="N11" s="92">
        <f>'Wykaz punktów poboru'!Z7+'Wykaz punktów poboru'!Z21</f>
        <v>47946</v>
      </c>
      <c r="O11" s="92">
        <f>'Wykaz punktów poboru'!AA7+'Wykaz punktów poboru'!AA21</f>
        <v>27818</v>
      </c>
      <c r="P11" s="92">
        <f>'Wykaz punktów poboru'!AB7+'Wykaz punktów poboru'!AB21</f>
        <v>15665</v>
      </c>
      <c r="Q11" s="92">
        <f>'Wykaz punktów poboru'!AC7+'Wykaz punktów poboru'!AC21</f>
        <v>7954</v>
      </c>
      <c r="R11" s="92">
        <f>'Wykaz punktów poboru'!AD7+'Wykaz punktów poboru'!AD21</f>
        <v>3029</v>
      </c>
      <c r="S11" s="92">
        <f>'Wykaz punktów poboru'!AE7+'Wykaz punktów poboru'!AE21</f>
        <v>2346</v>
      </c>
      <c r="T11" s="92">
        <f>'Wykaz punktów poboru'!AF7+'Wykaz punktów poboru'!AF21</f>
        <v>1266</v>
      </c>
      <c r="U11" s="92">
        <f>'Wykaz punktów poboru'!AG7+'Wykaz punktów poboru'!AG21</f>
        <v>3048</v>
      </c>
      <c r="V11" s="92">
        <f>'Wykaz punktów poboru'!AH7+'Wykaz punktów poboru'!AH21</f>
        <v>28487</v>
      </c>
      <c r="W11" s="92">
        <f>'Wykaz punktów poboru'!AI7+'Wykaz punktów poboru'!AI21</f>
        <v>40880</v>
      </c>
      <c r="X11" s="94">
        <f>'Wykaz punktów poboru'!AJ7+'Wykaz punktów poboru'!AJ21</f>
        <v>42772</v>
      </c>
      <c r="Y11" s="91">
        <f>'Wykaz punktów poboru'!AL7+'Wykaz punktów poboru'!AL21</f>
        <v>55145</v>
      </c>
      <c r="Z11" s="92">
        <f>'Wykaz punktów poboru'!AM7+'Wykaz punktów poboru'!AM21</f>
        <v>47946</v>
      </c>
      <c r="AA11" s="94">
        <f>'Wykaz punktów poboru'!AN7+'Wykaz punktów poboru'!AN21</f>
        <v>27818</v>
      </c>
      <c r="AB11" s="95">
        <f t="shared" si="0"/>
        <v>552712</v>
      </c>
    </row>
    <row r="12" spans="1:28" ht="13.5" thickBot="1">
      <c r="A12" s="57"/>
      <c r="C12" s="58">
        <f t="shared" ref="C12:AB12" si="1">SUM(C4:C11)</f>
        <v>8</v>
      </c>
      <c r="D12" s="96">
        <f t="shared" si="1"/>
        <v>49470</v>
      </c>
      <c r="E12" s="96">
        <f t="shared" si="1"/>
        <v>26076</v>
      </c>
      <c r="F12" s="96">
        <f t="shared" si="1"/>
        <v>8015</v>
      </c>
      <c r="G12" s="96">
        <f t="shared" si="1"/>
        <v>2704</v>
      </c>
      <c r="H12" s="96">
        <f t="shared" si="1"/>
        <v>1585</v>
      </c>
      <c r="I12" s="96">
        <f t="shared" si="1"/>
        <v>3357</v>
      </c>
      <c r="J12" s="96">
        <f t="shared" si="1"/>
        <v>30855</v>
      </c>
      <c r="K12" s="96">
        <f t="shared" si="1"/>
        <v>71787</v>
      </c>
      <c r="L12" s="97">
        <f t="shared" si="1"/>
        <v>82681</v>
      </c>
      <c r="M12" s="96">
        <f t="shared" si="1"/>
        <v>103434</v>
      </c>
      <c r="N12" s="98">
        <f t="shared" si="1"/>
        <v>89963</v>
      </c>
      <c r="O12" s="98">
        <f t="shared" si="1"/>
        <v>68854</v>
      </c>
      <c r="P12" s="98">
        <f t="shared" si="1"/>
        <v>49470</v>
      </c>
      <c r="Q12" s="98">
        <f t="shared" si="1"/>
        <v>26076</v>
      </c>
      <c r="R12" s="98">
        <f t="shared" si="1"/>
        <v>8015</v>
      </c>
      <c r="S12" s="98">
        <f t="shared" si="1"/>
        <v>2704</v>
      </c>
      <c r="T12" s="98">
        <f t="shared" si="1"/>
        <v>1585</v>
      </c>
      <c r="U12" s="98">
        <f t="shared" si="1"/>
        <v>3357</v>
      </c>
      <c r="V12" s="98">
        <f t="shared" si="1"/>
        <v>30855</v>
      </c>
      <c r="W12" s="98">
        <f t="shared" si="1"/>
        <v>71787</v>
      </c>
      <c r="X12" s="99">
        <f t="shared" si="1"/>
        <v>82681</v>
      </c>
      <c r="Y12" s="96">
        <f t="shared" si="1"/>
        <v>103434</v>
      </c>
      <c r="Z12" s="98">
        <f t="shared" si="1"/>
        <v>89963</v>
      </c>
      <c r="AA12" s="99">
        <f t="shared" si="1"/>
        <v>68854</v>
      </c>
      <c r="AB12" s="100">
        <f t="shared" si="1"/>
        <v>1077562</v>
      </c>
    </row>
    <row r="13" spans="1:28" ht="13.5" thickBot="1">
      <c r="D13" s="59"/>
      <c r="E13" s="59"/>
      <c r="F13" s="59"/>
      <c r="G13" s="59"/>
      <c r="H13" s="59"/>
      <c r="I13" s="59"/>
      <c r="J13" s="59"/>
      <c r="K13" s="60" t="s">
        <v>43</v>
      </c>
      <c r="L13" s="61">
        <f>SUM(D12:L12)</f>
        <v>276530</v>
      </c>
      <c r="W13" s="60" t="s">
        <v>43</v>
      </c>
      <c r="X13" s="61">
        <f>SUM(M12:X12)</f>
        <v>538781</v>
      </c>
      <c r="Z13" s="60" t="s">
        <v>43</v>
      </c>
      <c r="AA13" s="61">
        <f>SUM(Y12:AA12)</f>
        <v>262251</v>
      </c>
    </row>
    <row r="16" spans="1:28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3:27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3:27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3:27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3:27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</sheetData>
  <mergeCells count="11">
    <mergeCell ref="AB2:AB3"/>
    <mergeCell ref="A2:A3"/>
    <mergeCell ref="B2:B3"/>
    <mergeCell ref="C2:C3"/>
    <mergeCell ref="A4:A5"/>
    <mergeCell ref="Y2:AA2"/>
    <mergeCell ref="A10:A11"/>
    <mergeCell ref="M2:X2"/>
    <mergeCell ref="A6:A7"/>
    <mergeCell ref="A8:A9"/>
    <mergeCell ref="D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punktów poboru</vt:lpstr>
      <vt:lpstr>Zestawienie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Bartosz Milewski</cp:lastModifiedBy>
  <cp:lastPrinted>2017-02-10T08:32:28Z</cp:lastPrinted>
  <dcterms:created xsi:type="dcterms:W3CDTF">2015-09-16T15:54:26Z</dcterms:created>
  <dcterms:modified xsi:type="dcterms:W3CDTF">2021-01-13T11:37:49Z</dcterms:modified>
</cp:coreProperties>
</file>